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práce" sheetId="2" r:id="rId2"/>
    <sheet name="02 - ZTI (VODA, KANALIZAC..." sheetId="3" r:id="rId3"/>
    <sheet name="03 - ELEKTRO_SIL" sheetId="4" r:id="rId4"/>
    <sheet name="03.1 - Připojneí VZT, Poh..." sheetId="5" r:id="rId5"/>
    <sheet name="04.1 - SK" sheetId="6" r:id="rId6"/>
    <sheet name="04.2 - IP KAM+VDT" sheetId="7" r:id="rId7"/>
    <sheet name="04.3 - EKV" sheetId="8" r:id="rId8"/>
    <sheet name="04.4 - EVR" sheetId="9" r:id="rId9"/>
    <sheet name="04.5 - EPS" sheetId="10" r:id="rId10"/>
    <sheet name="04.6 - KPS" sheetId="11" r:id="rId11"/>
    <sheet name="04.7 - KT" sheetId="12" r:id="rId12"/>
    <sheet name="05 - Medi Plyny" sheetId="13" r:id="rId13"/>
    <sheet name="06 - Lékařská technologie..." sheetId="14" r:id="rId14"/>
    <sheet name="07 - VZT" sheetId="15" r:id="rId15"/>
    <sheet name="08 - VRN" sheetId="16" r:id="rId16"/>
    <sheet name="Pokyny pro vyplnění" sheetId="17" r:id="rId17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'01 - Stavební práce'!$C$94:$K$409</definedName>
    <definedName name="_xlnm.Print_Area" localSheetId="1">'01 - Stavební práce'!$C$4:$J$39,'01 - Stavební práce'!$C$45:$J$76,'01 - Stavební práce'!$C$82:$K$409</definedName>
    <definedName name="_xlnm.Print_Titles" localSheetId="1">'01 - Stavební práce'!$94:$94</definedName>
    <definedName name="_xlnm._FilterDatabase" localSheetId="2" hidden="1">'02 - ZTI (VODA, KANALIZAC...'!$C$86:$K$302</definedName>
    <definedName name="_xlnm.Print_Area" localSheetId="2">'02 - ZTI (VODA, KANALIZAC...'!$C$4:$J$39,'02 - ZTI (VODA, KANALIZAC...'!$C$45:$J$68,'02 - ZTI (VODA, KANALIZAC...'!$C$74:$K$302</definedName>
    <definedName name="_xlnm.Print_Titles" localSheetId="2">'02 - ZTI (VODA, KANALIZAC...'!$86:$86</definedName>
    <definedName name="_xlnm._FilterDatabase" localSheetId="3" hidden="1">'03 - ELEKTRO_SIL'!$C$85:$K$145</definedName>
    <definedName name="_xlnm.Print_Area" localSheetId="3">'03 - ELEKTRO_SIL'!$C$4:$J$39,'03 - ELEKTRO_SIL'!$C$45:$J$67,'03 - ELEKTRO_SIL'!$C$73:$K$145</definedName>
    <definedName name="_xlnm.Print_Titles" localSheetId="3">'03 - ELEKTRO_SIL'!$85:$85</definedName>
    <definedName name="_xlnm._FilterDatabase" localSheetId="4" hidden="1">'03.1 - Připojneí VZT, Poh...'!$C$91:$K$138</definedName>
    <definedName name="_xlnm.Print_Area" localSheetId="4">'03.1 - Připojneí VZT, Poh...'!$C$4:$J$41,'03.1 - Připojneí VZT, Poh...'!$C$47:$J$71,'03.1 - Připojneí VZT, Poh...'!$C$77:$K$138</definedName>
    <definedName name="_xlnm.Print_Titles" localSheetId="4">'03.1 - Připojneí VZT, Poh...'!$91:$91</definedName>
    <definedName name="_xlnm._FilterDatabase" localSheetId="5" hidden="1">'04.1 - SK'!$C$94:$K$169</definedName>
    <definedName name="_xlnm.Print_Area" localSheetId="5">'04.1 - SK'!$C$4:$J$41,'04.1 - SK'!$C$47:$J$74,'04.1 - SK'!$C$80:$K$169</definedName>
    <definedName name="_xlnm.Print_Titles" localSheetId="5">'04.1 - SK'!$94:$94</definedName>
    <definedName name="_xlnm._FilterDatabase" localSheetId="6" hidden="1">'04.2 - IP KAM+VDT'!$C$88:$K$111</definedName>
    <definedName name="_xlnm.Print_Area" localSheetId="6">'04.2 - IP KAM+VDT'!$C$4:$J$41,'04.2 - IP KAM+VDT'!$C$47:$J$68,'04.2 - IP KAM+VDT'!$C$74:$K$111</definedName>
    <definedName name="_xlnm.Print_Titles" localSheetId="6">'04.2 - IP KAM+VDT'!$88:$88</definedName>
    <definedName name="_xlnm._FilterDatabase" localSheetId="7" hidden="1">'04.3 - EKV'!$C$90:$K$125</definedName>
    <definedName name="_xlnm.Print_Area" localSheetId="7">'04.3 - EKV'!$C$4:$J$41,'04.3 - EKV'!$C$47:$J$70,'04.3 - EKV'!$C$76:$K$125</definedName>
    <definedName name="_xlnm.Print_Titles" localSheetId="7">'04.3 - EKV'!$90:$90</definedName>
    <definedName name="_xlnm._FilterDatabase" localSheetId="8" hidden="1">'04.4 - EVR'!$C$89:$K$115</definedName>
    <definedName name="_xlnm.Print_Area" localSheetId="8">'04.4 - EVR'!$C$4:$J$41,'04.4 - EVR'!$C$47:$J$69,'04.4 - EVR'!$C$75:$K$115</definedName>
    <definedName name="_xlnm.Print_Titles" localSheetId="8">'04.4 - EVR'!$89:$89</definedName>
    <definedName name="_xlnm._FilterDatabase" localSheetId="9" hidden="1">'04.5 - EPS'!$C$89:$K$125</definedName>
    <definedName name="_xlnm.Print_Area" localSheetId="9">'04.5 - EPS'!$C$4:$J$41,'04.5 - EPS'!$C$47:$J$69,'04.5 - EPS'!$C$75:$K$125</definedName>
    <definedName name="_xlnm.Print_Titles" localSheetId="9">'04.5 - EPS'!$89:$89</definedName>
    <definedName name="_xlnm._FilterDatabase" localSheetId="10" hidden="1">'04.6 - KPS'!$C$89:$K$151</definedName>
    <definedName name="_xlnm.Print_Area" localSheetId="10">'04.6 - KPS'!$C$4:$J$41,'04.6 - KPS'!$C$47:$J$69,'04.6 - KPS'!$C$75:$K$151</definedName>
    <definedName name="_xlnm.Print_Titles" localSheetId="10">'04.6 - KPS'!$89:$89</definedName>
    <definedName name="_xlnm._FilterDatabase" localSheetId="11" hidden="1">'04.7 - KT'!$C$89:$K$153</definedName>
    <definedName name="_xlnm.Print_Area" localSheetId="11">'04.7 - KT'!$C$4:$J$41,'04.7 - KT'!$C$47:$J$69,'04.7 - KT'!$C$75:$K$153</definedName>
    <definedName name="_xlnm.Print_Titles" localSheetId="11">'04.7 - KT'!$89:$89</definedName>
    <definedName name="_xlnm._FilterDatabase" localSheetId="12" hidden="1">'05 - Medi Plyny'!$C$80:$K$141</definedName>
    <definedName name="_xlnm.Print_Area" localSheetId="12">'05 - Medi Plyny'!$C$4:$J$39,'05 - Medi Plyny'!$C$45:$J$62,'05 - Medi Plyny'!$C$68:$K$141</definedName>
    <definedName name="_xlnm.Print_Titles" localSheetId="12">'05 - Medi Plyny'!$80:$80</definedName>
    <definedName name="_xlnm._FilterDatabase" localSheetId="13" hidden="1">'06 - Lékařská technologie...'!$C$78:$K$86</definedName>
    <definedName name="_xlnm.Print_Area" localSheetId="13">'06 - Lékařská technologie...'!$C$4:$J$39,'06 - Lékařská technologie...'!$C$45:$J$60,'06 - Lékařská technologie...'!$C$66:$K$86</definedName>
    <definedName name="_xlnm.Print_Titles" localSheetId="13">'06 - Lékařská technologie...'!$78:$78</definedName>
    <definedName name="_xlnm._FilterDatabase" localSheetId="14" hidden="1">'07 - VZT'!$C$82:$K$145</definedName>
    <definedName name="_xlnm.Print_Area" localSheetId="14">'07 - VZT'!$C$4:$J$39,'07 - VZT'!$C$45:$J$64,'07 - VZT'!$C$70:$K$145</definedName>
    <definedName name="_xlnm.Print_Titles" localSheetId="14">'07 - VZT'!$82:$82</definedName>
    <definedName name="_xlnm._FilterDatabase" localSheetId="15" hidden="1">'08 - VRN'!$C$82:$K$103</definedName>
    <definedName name="_xlnm.Print_Area" localSheetId="15">'08 - VRN'!$C$4:$J$39,'08 - VRN'!$C$45:$J$64,'08 - VRN'!$C$70:$K$103</definedName>
    <definedName name="_xlnm.Print_Titles" localSheetId="15">'08 - VRN'!$82:$82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J37"/>
  <c r="J36"/>
  <c i="1" r="AY71"/>
  <c i="16" r="J35"/>
  <c i="1" r="AX71"/>
  <c i="16" r="BI100"/>
  <c r="BH100"/>
  <c r="BG100"/>
  <c r="BF100"/>
  <c r="T100"/>
  <c r="T99"/>
  <c r="R100"/>
  <c r="R99"/>
  <c r="P100"/>
  <c r="P99"/>
  <c r="BI95"/>
  <c r="BH95"/>
  <c r="BG95"/>
  <c r="BF95"/>
  <c r="T95"/>
  <c r="T94"/>
  <c r="R95"/>
  <c r="R94"/>
  <c r="P95"/>
  <c r="P94"/>
  <c r="BI90"/>
  <c r="BH90"/>
  <c r="BG90"/>
  <c r="BF90"/>
  <c r="T90"/>
  <c r="R90"/>
  <c r="P90"/>
  <c r="BI86"/>
  <c r="BH86"/>
  <c r="BG86"/>
  <c r="BF86"/>
  <c r="T86"/>
  <c r="R86"/>
  <c r="P86"/>
  <c r="J80"/>
  <c r="F79"/>
  <c r="F77"/>
  <c r="E75"/>
  <c r="J55"/>
  <c r="F54"/>
  <c r="F52"/>
  <c r="E50"/>
  <c r="J21"/>
  <c r="E21"/>
  <c r="J79"/>
  <c r="J20"/>
  <c r="J18"/>
  <c r="E18"/>
  <c r="F55"/>
  <c r="J17"/>
  <c r="J12"/>
  <c r="J77"/>
  <c r="E7"/>
  <c r="E73"/>
  <c i="15" r="J37"/>
  <c r="J36"/>
  <c i="1" r="AY70"/>
  <c i="15" r="J35"/>
  <c i="1" r="AX70"/>
  <c i="15"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80"/>
  <c r="F79"/>
  <c r="F77"/>
  <c r="E75"/>
  <c r="J55"/>
  <c r="F54"/>
  <c r="F52"/>
  <c r="E50"/>
  <c r="J21"/>
  <c r="E21"/>
  <c r="J54"/>
  <c r="J20"/>
  <c r="J18"/>
  <c r="E18"/>
  <c r="F80"/>
  <c r="J17"/>
  <c r="J12"/>
  <c r="J77"/>
  <c r="E7"/>
  <c r="E73"/>
  <c i="14" r="J37"/>
  <c r="J36"/>
  <c i="1" r="AY69"/>
  <c i="14" r="J35"/>
  <c i="1" r="AX69"/>
  <c i="14" r="BI85"/>
  <c r="BH85"/>
  <c r="BG85"/>
  <c r="BF85"/>
  <c r="T85"/>
  <c r="R85"/>
  <c r="P85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54"/>
  <c r="J20"/>
  <c r="J18"/>
  <c r="E18"/>
  <c r="F55"/>
  <c r="J17"/>
  <c r="J12"/>
  <c r="J52"/>
  <c r="E7"/>
  <c r="E48"/>
  <c i="13" r="J37"/>
  <c r="J36"/>
  <c i="1" r="AY68"/>
  <c i="13" r="J35"/>
  <c i="1" r="AX68"/>
  <c i="13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J78"/>
  <c r="F77"/>
  <c r="F75"/>
  <c r="E73"/>
  <c r="J55"/>
  <c r="F54"/>
  <c r="F52"/>
  <c r="E50"/>
  <c r="J21"/>
  <c r="E21"/>
  <c r="J54"/>
  <c r="J20"/>
  <c r="J18"/>
  <c r="E18"/>
  <c r="F55"/>
  <c r="J17"/>
  <c r="J12"/>
  <c r="J52"/>
  <c r="E7"/>
  <c r="E48"/>
  <c i="12" r="J39"/>
  <c r="J38"/>
  <c i="1" r="AY67"/>
  <c i="12" r="J37"/>
  <c i="1" r="AX67"/>
  <c i="12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F86"/>
  <c r="F84"/>
  <c r="E82"/>
  <c r="J59"/>
  <c r="F58"/>
  <c r="F56"/>
  <c r="E54"/>
  <c r="J23"/>
  <c r="E23"/>
  <c r="J86"/>
  <c r="J22"/>
  <c r="J20"/>
  <c r="E20"/>
  <c r="F87"/>
  <c r="J19"/>
  <c r="J14"/>
  <c r="J56"/>
  <c r="E7"/>
  <c r="E78"/>
  <c i="11" r="J39"/>
  <c r="J38"/>
  <c i="1" r="AY66"/>
  <c i="11" r="J37"/>
  <c i="1" r="AX66"/>
  <c i="11"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F86"/>
  <c r="F84"/>
  <c r="E82"/>
  <c r="J59"/>
  <c r="F58"/>
  <c r="F56"/>
  <c r="E54"/>
  <c r="J23"/>
  <c r="E23"/>
  <c r="J86"/>
  <c r="J22"/>
  <c r="J20"/>
  <c r="E20"/>
  <c r="F87"/>
  <c r="J19"/>
  <c r="J14"/>
  <c r="J56"/>
  <c r="E7"/>
  <c r="E50"/>
  <c i="10" r="J39"/>
  <c r="J38"/>
  <c i="1" r="AY65"/>
  <c i="10" r="J37"/>
  <c i="1" r="AX65"/>
  <c i="10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F86"/>
  <c r="F84"/>
  <c r="E82"/>
  <c r="J59"/>
  <c r="F58"/>
  <c r="F56"/>
  <c r="E54"/>
  <c r="J23"/>
  <c r="E23"/>
  <c r="J58"/>
  <c r="J22"/>
  <c r="J20"/>
  <c r="E20"/>
  <c r="F59"/>
  <c r="J19"/>
  <c r="J14"/>
  <c r="J56"/>
  <c r="E7"/>
  <c r="E50"/>
  <c i="9" r="J39"/>
  <c r="J38"/>
  <c i="1" r="AY64"/>
  <c i="9" r="J37"/>
  <c i="1" r="AX64"/>
  <c i="9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J87"/>
  <c r="F86"/>
  <c r="F84"/>
  <c r="E82"/>
  <c r="J59"/>
  <c r="F58"/>
  <c r="F56"/>
  <c r="E54"/>
  <c r="J23"/>
  <c r="E23"/>
  <c r="J86"/>
  <c r="J22"/>
  <c r="J20"/>
  <c r="E20"/>
  <c r="F87"/>
  <c r="J19"/>
  <c r="J14"/>
  <c r="J56"/>
  <c r="E7"/>
  <c r="E78"/>
  <c i="8" r="J39"/>
  <c r="J38"/>
  <c i="1" r="AY63"/>
  <c i="8" r="J37"/>
  <c i="1" r="AX63"/>
  <c i="8"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F87"/>
  <c r="F85"/>
  <c r="E83"/>
  <c r="J59"/>
  <c r="F58"/>
  <c r="F56"/>
  <c r="E54"/>
  <c r="J23"/>
  <c r="E23"/>
  <c r="J87"/>
  <c r="J22"/>
  <c r="J20"/>
  <c r="E20"/>
  <c r="F88"/>
  <c r="J19"/>
  <c r="J14"/>
  <c r="J85"/>
  <c r="E7"/>
  <c r="E50"/>
  <c i="7" r="J39"/>
  <c r="J38"/>
  <c i="1" r="AY62"/>
  <c i="7" r="J37"/>
  <c i="1" r="AX62"/>
  <c i="7"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T91"/>
  <c r="R92"/>
  <c r="R91"/>
  <c r="P92"/>
  <c r="P91"/>
  <c r="J86"/>
  <c r="F85"/>
  <c r="F83"/>
  <c r="E81"/>
  <c r="J59"/>
  <c r="F58"/>
  <c r="F56"/>
  <c r="E54"/>
  <c r="J23"/>
  <c r="E23"/>
  <c r="J85"/>
  <c r="J22"/>
  <c r="J20"/>
  <c r="E20"/>
  <c r="F86"/>
  <c r="J19"/>
  <c r="J14"/>
  <c r="J56"/>
  <c r="E7"/>
  <c r="E50"/>
  <c i="6" r="J39"/>
  <c r="J38"/>
  <c i="1" r="AY61"/>
  <c i="6" r="J37"/>
  <c i="1" r="AX61"/>
  <c i="6"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J92"/>
  <c r="F91"/>
  <c r="F89"/>
  <c r="E87"/>
  <c r="J59"/>
  <c r="F58"/>
  <c r="F56"/>
  <c r="E54"/>
  <c r="J23"/>
  <c r="E23"/>
  <c r="J58"/>
  <c r="J22"/>
  <c r="J20"/>
  <c r="E20"/>
  <c r="F92"/>
  <c r="J19"/>
  <c r="J14"/>
  <c r="J56"/>
  <c r="E7"/>
  <c r="E50"/>
  <c i="5" r="J39"/>
  <c r="J38"/>
  <c i="1" r="AY59"/>
  <c i="5" r="J37"/>
  <c i="1" r="AX59"/>
  <c i="5" r="BI136"/>
  <c r="BH136"/>
  <c r="BG136"/>
  <c r="BF136"/>
  <c r="T136"/>
  <c r="T135"/>
  <c r="R136"/>
  <c r="R135"/>
  <c r="P136"/>
  <c r="P135"/>
  <c r="BI133"/>
  <c r="BH133"/>
  <c r="BG133"/>
  <c r="BF133"/>
  <c r="T133"/>
  <c r="T132"/>
  <c r="T131"/>
  <c r="R133"/>
  <c r="R132"/>
  <c r="R131"/>
  <c r="P133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5"/>
  <c r="BH95"/>
  <c r="BG95"/>
  <c r="BF95"/>
  <c r="T95"/>
  <c r="T94"/>
  <c r="T93"/>
  <c r="R95"/>
  <c r="R94"/>
  <c r="R93"/>
  <c r="P95"/>
  <c r="P94"/>
  <c r="P93"/>
  <c r="J89"/>
  <c r="F88"/>
  <c r="F86"/>
  <c r="E84"/>
  <c r="J59"/>
  <c r="F58"/>
  <c r="F56"/>
  <c r="E54"/>
  <c r="J23"/>
  <c r="E23"/>
  <c r="J58"/>
  <c r="J22"/>
  <c r="J20"/>
  <c r="E20"/>
  <c r="F59"/>
  <c r="J19"/>
  <c r="J14"/>
  <c r="J86"/>
  <c r="E7"/>
  <c r="E80"/>
  <c i="4" r="J37"/>
  <c r="J36"/>
  <c i="1" r="AY58"/>
  <c i="4" r="J35"/>
  <c i="1" r="AX58"/>
  <c i="4" r="BI143"/>
  <c r="BH143"/>
  <c r="BG143"/>
  <c r="BF143"/>
  <c r="T143"/>
  <c r="T142"/>
  <c r="T141"/>
  <c r="R143"/>
  <c r="R142"/>
  <c r="R141"/>
  <c r="P143"/>
  <c r="P142"/>
  <c r="P141"/>
  <c r="BI138"/>
  <c r="BH138"/>
  <c r="BG138"/>
  <c r="BF138"/>
  <c r="T138"/>
  <c r="T137"/>
  <c r="R138"/>
  <c r="R137"/>
  <c r="P138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2"/>
  <c r="F80"/>
  <c r="E78"/>
  <c r="J55"/>
  <c r="F54"/>
  <c r="F52"/>
  <c r="E50"/>
  <c r="J21"/>
  <c r="E21"/>
  <c r="J82"/>
  <c r="J20"/>
  <c r="J18"/>
  <c r="E18"/>
  <c r="F55"/>
  <c r="J17"/>
  <c r="J12"/>
  <c r="J52"/>
  <c r="E7"/>
  <c r="E76"/>
  <c i="3" r="J37"/>
  <c r="J36"/>
  <c i="1" r="AY56"/>
  <c i="3" r="J35"/>
  <c i="1" r="AX56"/>
  <c i="3" r="BI297"/>
  <c r="BH297"/>
  <c r="BG297"/>
  <c r="BF297"/>
  <c r="T297"/>
  <c r="R297"/>
  <c r="P297"/>
  <c r="BI291"/>
  <c r="BH291"/>
  <c r="BG291"/>
  <c r="BF291"/>
  <c r="T291"/>
  <c r="R291"/>
  <c r="P291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81"/>
  <c r="E7"/>
  <c r="E48"/>
  <c i="2" r="J37"/>
  <c r="J36"/>
  <c i="1" r="AY55"/>
  <c i="2" r="J35"/>
  <c i="1" r="AX55"/>
  <c i="2" r="BI406"/>
  <c r="BH406"/>
  <c r="BG406"/>
  <c r="BF406"/>
  <c r="T406"/>
  <c r="R406"/>
  <c r="P406"/>
  <c r="BI403"/>
  <c r="BH403"/>
  <c r="BG403"/>
  <c r="BF403"/>
  <c r="T403"/>
  <c r="R403"/>
  <c r="P403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8"/>
  <c r="BH248"/>
  <c r="BG248"/>
  <c r="BF248"/>
  <c r="T248"/>
  <c r="T247"/>
  <c r="R248"/>
  <c r="R247"/>
  <c r="P248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T217"/>
  <c r="R218"/>
  <c r="R217"/>
  <c r="P218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T97"/>
  <c r="R98"/>
  <c r="R97"/>
  <c r="P98"/>
  <c r="P97"/>
  <c r="J92"/>
  <c r="F91"/>
  <c r="F89"/>
  <c r="E87"/>
  <c r="J55"/>
  <c r="F54"/>
  <c r="F52"/>
  <c r="E50"/>
  <c r="J21"/>
  <c r="E21"/>
  <c r="J91"/>
  <c r="J20"/>
  <c r="J18"/>
  <c r="E18"/>
  <c r="F92"/>
  <c r="J17"/>
  <c r="J12"/>
  <c r="J89"/>
  <c r="E7"/>
  <c r="E85"/>
  <c i="1" r="L50"/>
  <c r="AM50"/>
  <c r="AM49"/>
  <c r="L49"/>
  <c r="AM47"/>
  <c r="L47"/>
  <c r="L45"/>
  <c r="L44"/>
  <c i="2" r="BK297"/>
  <c r="BK189"/>
  <c i="3" r="BK274"/>
  <c r="BK196"/>
  <c i="5" r="BK101"/>
  <c i="6" r="BK98"/>
  <c i="8" r="BK115"/>
  <c i="10" r="J100"/>
  <c i="12" r="J123"/>
  <c i="13" r="J128"/>
  <c i="15" r="J138"/>
  <c i="2" r="BK112"/>
  <c r="J261"/>
  <c r="J135"/>
  <c i="3" r="J117"/>
  <c r="J127"/>
  <c i="4" r="J93"/>
  <c r="BK143"/>
  <c i="5" r="J125"/>
  <c i="6" r="BK125"/>
  <c i="8" r="J120"/>
  <c i="10" r="BK113"/>
  <c i="12" r="J150"/>
  <c i="13" r="BK111"/>
  <c i="15" r="BK101"/>
  <c r="J124"/>
  <c i="2" r="J248"/>
  <c r="J349"/>
  <c i="3" r="BK170"/>
  <c r="BK232"/>
  <c i="4" r="BK133"/>
  <c i="6" r="BK131"/>
  <c i="8" r="BK98"/>
  <c i="10" r="J105"/>
  <c i="12" r="J141"/>
  <c i="13" r="J126"/>
  <c i="14" r="J85"/>
  <c i="15" r="J132"/>
  <c i="2" r="J244"/>
  <c r="J274"/>
  <c i="3" r="BK175"/>
  <c r="J205"/>
  <c i="5" r="BK111"/>
  <c i="7" r="J110"/>
  <c i="10" r="J122"/>
  <c i="11" r="BK121"/>
  <c i="12" r="BK145"/>
  <c i="13" r="J111"/>
  <c i="2" r="BK365"/>
  <c r="BK369"/>
  <c r="BK391"/>
  <c i="3" r="J159"/>
  <c r="BK100"/>
  <c i="5" r="J104"/>
  <c i="6" r="J155"/>
  <c i="9" r="J101"/>
  <c i="11" r="J125"/>
  <c i="12" r="J152"/>
  <c i="13" r="BK134"/>
  <c i="2" r="J332"/>
  <c r="BK103"/>
  <c r="BK399"/>
  <c i="3" r="J148"/>
  <c r="BK258"/>
  <c i="6" r="J120"/>
  <c i="11" r="BK144"/>
  <c i="12" r="BK141"/>
  <c i="13" r="BK105"/>
  <c i="15" r="BK130"/>
  <c i="2" r="BK193"/>
  <c r="BK258"/>
  <c r="BK170"/>
  <c i="3" r="J291"/>
  <c r="BK109"/>
  <c i="4" r="BK103"/>
  <c i="5" r="BK125"/>
  <c i="6" r="J150"/>
  <c i="8" r="BK122"/>
  <c i="10" r="BK120"/>
  <c i="11" r="J144"/>
  <c i="12" r="J105"/>
  <c i="13" r="BK97"/>
  <c i="15" r="J142"/>
  <c i="2" r="J369"/>
  <c r="BK158"/>
  <c r="J126"/>
  <c i="3" r="J218"/>
  <c i="5" r="BK104"/>
  <c i="6" r="J161"/>
  <c i="9" r="BK96"/>
  <c i="12" r="J101"/>
  <c i="13" r="J83"/>
  <c i="15" r="J130"/>
  <c i="2" r="J322"/>
  <c r="J189"/>
  <c i="3" r="BK271"/>
  <c r="J175"/>
  <c i="6" r="BK134"/>
  <c i="7" r="BK92"/>
  <c i="10" r="J115"/>
  <c i="11" r="J97"/>
  <c i="13" r="BK99"/>
  <c i="16" r="J100"/>
  <c i="2" r="BK328"/>
  <c r="BK319"/>
  <c i="3" r="BK225"/>
  <c r="BK94"/>
  <c i="4" r="J131"/>
  <c r="BK129"/>
  <c r="BK117"/>
  <c i="6" r="BK105"/>
  <c i="8" r="J98"/>
  <c i="10" r="BK95"/>
  <c i="11" r="J101"/>
  <c i="12" r="BK105"/>
  <c i="13" r="BK95"/>
  <c i="15" r="BK132"/>
  <c i="2" r="BK359"/>
  <c r="BK162"/>
  <c r="BK325"/>
  <c i="3" r="BK199"/>
  <c i="4" r="J107"/>
  <c i="6" r="BK120"/>
  <c i="8" r="BK94"/>
  <c i="11" r="BK117"/>
  <c i="12" r="J93"/>
  <c i="13" r="J85"/>
  <c i="15" r="J107"/>
  <c i="2" r="BK381"/>
  <c r="BK238"/>
  <c r="J162"/>
  <c i="3" r="J130"/>
  <c i="5" r="J109"/>
  <c i="6" r="J111"/>
  <c i="9" r="BK114"/>
  <c i="11" r="J119"/>
  <c r="BK107"/>
  <c i="13" r="J89"/>
  <c i="15" r="BK103"/>
  <c i="2" r="J166"/>
  <c r="J201"/>
  <c i="3" r="BK190"/>
  <c r="BK202"/>
  <c i="5" r="J117"/>
  <c i="6" r="BK157"/>
  <c i="8" r="J100"/>
  <c i="11" r="J95"/>
  <c i="12" r="BK136"/>
  <c i="13" r="BK87"/>
  <c i="15" r="BK107"/>
  <c i="2" r="J170"/>
  <c r="J193"/>
  <c i="3" r="J285"/>
  <c i="4" r="BK101"/>
  <c i="6" r="BK142"/>
  <c i="11" r="J115"/>
  <c i="12" r="BK103"/>
  <c i="13" r="BK117"/>
  <c i="15" r="J110"/>
  <c i="2" r="J151"/>
  <c r="BK120"/>
  <c r="BK264"/>
  <c i="3" r="BK208"/>
  <c r="BK112"/>
  <c i="4" r="BK119"/>
  <c i="5" r="BK117"/>
  <c i="6" r="J164"/>
  <c i="7" r="J92"/>
  <c i="9" r="BK93"/>
  <c i="11" r="J111"/>
  <c i="12" r="J143"/>
  <c i="13" r="J95"/>
  <c i="15" r="BK112"/>
  <c i="2" r="J120"/>
  <c r="J266"/>
  <c i="3" r="BK133"/>
  <c r="BK159"/>
  <c i="6" r="BK161"/>
  <c i="8" r="BK107"/>
  <c i="10" r="J97"/>
  <c i="12" r="BK148"/>
  <c i="13" r="J130"/>
  <c i="15" r="J126"/>
  <c i="2" r="J307"/>
  <c r="BK285"/>
  <c r="BK223"/>
  <c i="3" r="J106"/>
  <c i="4" r="BK111"/>
  <c i="6" r="J109"/>
  <c i="10" r="BK115"/>
  <c i="11" r="BK105"/>
  <c i="12" r="J97"/>
  <c i="13" r="BK83"/>
  <c i="2" r="J304"/>
  <c r="J178"/>
  <c r="J388"/>
  <c i="3" r="J281"/>
  <c r="BK278"/>
  <c r="BK214"/>
  <c i="4" r="BK91"/>
  <c r="J111"/>
  <c i="5" r="J106"/>
  <c i="6" r="J113"/>
  <c i="7" r="BK99"/>
  <c i="10" r="BK109"/>
  <c i="11" r="J139"/>
  <c i="12" r="BK119"/>
  <c i="13" r="BK132"/>
  <c i="15" r="BK116"/>
  <c r="J95"/>
  <c i="2" r="BK248"/>
  <c r="J396"/>
  <c i="3" r="BK180"/>
  <c r="J190"/>
  <c i="6" r="J115"/>
  <c i="7" r="BK106"/>
  <c i="9" r="J103"/>
  <c i="11" r="BK93"/>
  <c i="12" r="BK123"/>
  <c i="13" r="BK126"/>
  <c i="15" r="BK85"/>
  <c i="2" r="BK322"/>
  <c i="3" r="J122"/>
  <c r="J256"/>
  <c i="4" r="BK93"/>
  <c i="6" r="BK148"/>
  <c i="8" r="J94"/>
  <c i="11" r="J148"/>
  <c i="12" r="BK109"/>
  <c i="13" r="J87"/>
  <c i="15" r="BK114"/>
  <c i="2" r="J313"/>
  <c i="3" r="J246"/>
  <c r="BK185"/>
  <c i="5" r="BK127"/>
  <c i="7" r="BK103"/>
  <c i="11" r="J137"/>
  <c i="12" r="J121"/>
  <c i="13" r="J138"/>
  <c i="15" r="J91"/>
  <c i="2" r="BK208"/>
  <c i="3" r="BK291"/>
  <c r="J274"/>
  <c i="5" r="J127"/>
  <c i="6" r="BK166"/>
  <c i="12" r="BK111"/>
  <c i="15" r="BK144"/>
  <c i="2" r="BK375"/>
  <c r="J288"/>
  <c r="J381"/>
  <c r="BK235"/>
  <c i="3" r="BK281"/>
  <c r="J232"/>
  <c i="4" r="J109"/>
  <c i="6" r="BK107"/>
  <c i="7" r="BK110"/>
  <c i="8" r="BK110"/>
  <c i="10" r="BK100"/>
  <c i="11" r="J121"/>
  <c i="13" r="J107"/>
  <c i="15" r="BK128"/>
  <c i="16" r="J86"/>
  <c i="2" r="BK271"/>
  <c r="J255"/>
  <c i="3" r="BK127"/>
  <c r="J109"/>
  <c i="6" r="J146"/>
  <c i="7" r="J97"/>
  <c i="10" r="BK97"/>
  <c i="11" r="J93"/>
  <c i="12" r="J130"/>
  <c i="15" r="J114"/>
  <c i="2" r="BK198"/>
  <c r="BK274"/>
  <c i="3" r="BK139"/>
  <c r="BK103"/>
  <c i="6" r="BK159"/>
  <c i="8" r="J115"/>
  <c i="10" r="BK117"/>
  <c i="11" r="BK123"/>
  <c i="12" r="J134"/>
  <c i="15" r="BK87"/>
  <c i="2" r="J218"/>
  <c r="J211"/>
  <c r="BK403"/>
  <c i="3" r="J155"/>
  <c r="J264"/>
  <c i="4" r="J125"/>
  <c r="BK95"/>
  <c r="BK107"/>
  <c i="6" r="J131"/>
  <c r="BK155"/>
  <c i="9" r="J112"/>
  <c i="11" r="J107"/>
  <c i="12" r="BK115"/>
  <c i="13" r="J101"/>
  <c i="15" r="J119"/>
  <c i="2" r="J399"/>
  <c r="J301"/>
  <c r="J264"/>
  <c i="3" r="J180"/>
  <c i="4" r="BK109"/>
  <c i="6" r="BK103"/>
  <c i="9" r="BK105"/>
  <c i="10" r="BK107"/>
  <c i="12" r="BK125"/>
  <c i="15" r="BK140"/>
  <c i="2" r="J174"/>
  <c r="BK205"/>
  <c i="3" r="BK264"/>
  <c r="J97"/>
  <c i="6" r="J103"/>
  <c i="8" r="J107"/>
  <c i="10" r="BK93"/>
  <c i="12" r="BK93"/>
  <c i="13" r="J115"/>
  <c i="15" r="BK105"/>
  <c i="2" r="BK218"/>
  <c r="BK231"/>
  <c r="BK282"/>
  <c i="3" r="J229"/>
  <c r="J100"/>
  <c i="6" r="J157"/>
  <c i="7" r="J106"/>
  <c i="9" r="J96"/>
  <c i="11" r="BK97"/>
  <c i="12" r="BK97"/>
  <c i="13" r="J99"/>
  <c i="15" r="J101"/>
  <c i="2" r="BK310"/>
  <c r="J310"/>
  <c i="3" r="J202"/>
  <c i="4" r="BK131"/>
  <c i="6" r="BK117"/>
  <c i="11" r="BK146"/>
  <c i="13" r="J105"/>
  <c i="15" r="J140"/>
  <c i="2" r="J282"/>
  <c r="J214"/>
  <c r="J143"/>
  <c i="3" r="J239"/>
  <c i="4" r="J127"/>
  <c i="5" r="BK136"/>
  <c i="6" r="J168"/>
  <c i="9" r="J114"/>
  <c i="11" r="BK148"/>
  <c i="12" r="J148"/>
  <c i="13" r="BK107"/>
  <c i="15" r="J89"/>
  <c i="2" r="J185"/>
  <c r="J338"/>
  <c i="3" r="BK246"/>
  <c r="BK253"/>
  <c i="5" r="J111"/>
  <c i="6" r="BK164"/>
  <c i="9" r="BK110"/>
  <c i="11" r="BK132"/>
  <c i="12" r="J145"/>
  <c i="13" r="BK103"/>
  <c i="16" r="BK95"/>
  <c i="2" r="J223"/>
  <c r="J378"/>
  <c r="J198"/>
  <c i="3" r="J297"/>
  <c i="5" r="J136"/>
  <c i="6" r="BK137"/>
  <c i="9" r="J110"/>
  <c i="11" r="BK101"/>
  <c i="13" r="J93"/>
  <c i="15" r="J128"/>
  <c i="2" r="BK178"/>
  <c r="J328"/>
  <c r="J231"/>
  <c r="J103"/>
  <c i="3" r="J236"/>
  <c i="4" r="J138"/>
  <c r="BK113"/>
  <c r="BK97"/>
  <c i="5" r="BK129"/>
  <c i="6" r="BK146"/>
  <c i="8" r="J113"/>
  <c i="11" r="BK99"/>
  <c i="12" r="BK138"/>
  <c r="J103"/>
  <c i="15" r="BK119"/>
  <c i="16" r="J90"/>
  <c i="2" r="BK147"/>
  <c r="J235"/>
  <c r="J158"/>
  <c i="3" r="J261"/>
  <c i="5" r="J114"/>
  <c i="6" r="J144"/>
  <c i="9" r="J105"/>
  <c i="11" r="J146"/>
  <c i="12" r="BK101"/>
  <c i="13" r="J121"/>
  <c i="2" r="BK388"/>
  <c r="BK304"/>
  <c r="J341"/>
  <c i="3" r="J225"/>
  <c i="4" r="J113"/>
  <c i="6" r="BK129"/>
  <c i="8" r="BK124"/>
  <c i="11" r="J150"/>
  <c i="12" r="J117"/>
  <c i="15" r="J105"/>
  <c i="2" r="BK214"/>
  <c r="J227"/>
  <c r="J271"/>
  <c i="3" r="J278"/>
  <c r="J258"/>
  <c i="4" r="J119"/>
  <c i="6" r="J98"/>
  <c i="8" r="J110"/>
  <c i="10" r="J102"/>
  <c i="11" r="J134"/>
  <c i="12" r="J107"/>
  <c i="15" r="BK142"/>
  <c i="2" r="J238"/>
  <c r="BK356"/>
  <c r="BK182"/>
  <c i="3" r="J271"/>
  <c r="BK218"/>
  <c i="5" r="BK123"/>
  <c i="6" r="J105"/>
  <c i="12" r="J138"/>
  <c i="13" r="BK101"/>
  <c i="15" r="BK93"/>
  <c i="2" r="J336"/>
  <c r="BK255"/>
  <c r="BK341"/>
  <c i="3" r="J208"/>
  <c r="J199"/>
  <c i="4" r="J143"/>
  <c r="BK99"/>
  <c i="6" r="BK109"/>
  <c i="7" r="J99"/>
  <c i="10" r="BK122"/>
  <c i="11" r="BK103"/>
  <c i="12" r="BK143"/>
  <c i="13" r="BK140"/>
  <c i="15" r="BK91"/>
  <c i="2" r="J391"/>
  <c r="J241"/>
  <c r="J147"/>
  <c i="3" r="BK90"/>
  <c i="4" r="J135"/>
  <c i="6" r="BK152"/>
  <c i="8" r="J105"/>
  <c i="11" r="BK129"/>
  <c i="13" r="J117"/>
  <c i="14" r="BK80"/>
  <c i="2" r="BK135"/>
  <c r="J319"/>
  <c r="J393"/>
  <c r="J131"/>
  <c i="3" r="J249"/>
  <c r="BK222"/>
  <c i="4" r="J117"/>
  <c i="6" r="J139"/>
  <c i="7" r="J101"/>
  <c i="9" r="J99"/>
  <c i="11" r="BK119"/>
  <c i="12" r="J136"/>
  <c i="13" r="J134"/>
  <c i="15" r="BK97"/>
  <c i="2" r="BK396"/>
  <c r="BK338"/>
  <c r="BK201"/>
  <c r="BK291"/>
  <c i="3" r="BK97"/>
  <c r="J222"/>
  <c r="BK229"/>
  <c i="4" r="BK123"/>
  <c r="J99"/>
  <c r="J105"/>
  <c r="BK127"/>
  <c i="5" r="BK114"/>
  <c i="6" r="BK127"/>
  <c i="8" r="BK102"/>
  <c i="9" r="J93"/>
  <c i="11" r="J141"/>
  <c r="J113"/>
  <c i="12" r="J109"/>
  <c i="13" r="BK138"/>
  <c r="J124"/>
  <c i="15" r="BK124"/>
  <c i="16" r="BK90"/>
  <c i="2" r="BK345"/>
  <c r="BK349"/>
  <c r="J205"/>
  <c i="3" r="BK285"/>
  <c r="BK130"/>
  <c i="5" r="BK121"/>
  <c i="6" r="J117"/>
  <c i="7" r="BK108"/>
  <c i="8" r="BK120"/>
  <c i="11" r="BK134"/>
  <c i="12" r="BK107"/>
  <c i="13" r="J113"/>
  <c i="15" r="BK138"/>
  <c i="2" r="BK362"/>
  <c r="J277"/>
  <c r="BK139"/>
  <c r="J98"/>
  <c i="3" r="J90"/>
  <c r="BK122"/>
  <c i="5" r="J101"/>
  <c i="6" r="J166"/>
  <c r="BK139"/>
  <c i="9" r="BK107"/>
  <c i="10" r="J109"/>
  <c i="12" r="BK130"/>
  <c i="13" r="J119"/>
  <c i="14" r="J80"/>
  <c i="16" r="J95"/>
  <c i="2" r="BK288"/>
  <c r="BK316"/>
  <c r="BK166"/>
  <c i="1" r="AS57"/>
  <c i="4" r="J103"/>
  <c i="6" r="J122"/>
  <c i="7" r="BK97"/>
  <c i="10" r="BK124"/>
  <c i="11" r="BK137"/>
  <c r="BK111"/>
  <c i="13" r="BK93"/>
  <c i="14" r="BK85"/>
  <c i="16" r="BK86"/>
  <c i="2" r="BK227"/>
  <c r="BK293"/>
  <c r="BK252"/>
  <c i="3" r="BK256"/>
  <c r="BK193"/>
  <c i="5" r="J121"/>
  <c i="6" r="J125"/>
  <c i="11" r="J103"/>
  <c i="12" r="J113"/>
  <c i="13" r="J132"/>
  <c i="15" r="BK134"/>
  <c i="16" r="BK100"/>
  <c i="2" r="J316"/>
  <c r="BK116"/>
  <c r="BK353"/>
  <c r="BK211"/>
  <c i="3" r="BK155"/>
  <c r="BK249"/>
  <c i="4" r="J129"/>
  <c r="J95"/>
  <c i="6" r="J129"/>
  <c r="J134"/>
  <c i="8" r="J124"/>
  <c i="9" r="BK101"/>
  <c i="11" r="BK125"/>
  <c i="12" r="J119"/>
  <c i="13" r="BK130"/>
  <c r="BK109"/>
  <c i="15" r="BK110"/>
  <c r="BK99"/>
  <c i="2" r="J297"/>
  <c r="BK174"/>
  <c r="J182"/>
  <c i="3" r="J133"/>
  <c r="BK136"/>
  <c i="4" r="J133"/>
  <c i="6" r="BK111"/>
  <c i="7" r="BK101"/>
  <c i="10" r="J120"/>
  <c i="11" r="J99"/>
  <c i="12" r="J127"/>
  <c i="13" r="BK113"/>
  <c i="15" r="J99"/>
  <c r="J97"/>
  <c i="2" r="BK131"/>
  <c r="J252"/>
  <c i="3" r="J193"/>
  <c r="J214"/>
  <c i="5" r="BK133"/>
  <c i="6" r="J152"/>
  <c i="9" r="BK99"/>
  <c i="11" r="BK141"/>
  <c i="12" r="J115"/>
  <c i="15" r="J134"/>
  <c i="2" r="BK301"/>
  <c r="BK372"/>
  <c r="J112"/>
  <c r="BK185"/>
  <c i="3" r="J170"/>
  <c i="4" r="BK105"/>
  <c r="BK135"/>
  <c r="J115"/>
  <c r="J97"/>
  <c i="6" r="BK122"/>
  <c i="7" r="J103"/>
  <c i="9" r="BK103"/>
  <c i="11" r="BK139"/>
  <c i="12" r="BK117"/>
  <c i="13" r="J140"/>
  <c i="14" r="J82"/>
  <c i="2" r="J384"/>
  <c r="BK266"/>
  <c r="J258"/>
  <c i="3" r="BK261"/>
  <c r="BK236"/>
  <c i="5" r="BK95"/>
  <c i="8" r="J102"/>
  <c i="10" r="BK102"/>
  <c i="11" r="J127"/>
  <c i="13" r="J136"/>
  <c i="15" r="BK121"/>
  <c i="2" r="J285"/>
  <c r="BK332"/>
  <c r="J208"/>
  <c i="3" r="J242"/>
  <c r="J94"/>
  <c i="6" r="J127"/>
  <c i="7" r="BK95"/>
  <c i="10" r="J111"/>
  <c i="11" r="BK109"/>
  <c i="12" r="BK150"/>
  <c i="13" r="BK124"/>
  <c i="15" r="J121"/>
  <c i="2" r="J375"/>
  <c r="J362"/>
  <c i="3" r="BK150"/>
  <c r="J139"/>
  <c i="5" r="J133"/>
  <c i="6" r="J107"/>
  <c i="8" r="J96"/>
  <c i="10" r="J95"/>
  <c i="12" r="BK95"/>
  <c i="15" r="BK136"/>
  <c i="2" r="BK393"/>
  <c r="BK143"/>
  <c r="J116"/>
  <c i="3" r="J145"/>
  <c r="J165"/>
  <c i="5" r="J123"/>
  <c i="11" r="J123"/>
  <c i="12" r="BK121"/>
  <c i="13" r="BK115"/>
  <c i="2" r="J268"/>
  <c r="BK336"/>
  <c r="BK261"/>
  <c i="3" r="J112"/>
  <c r="J103"/>
  <c i="4" r="J89"/>
  <c i="5" r="BK99"/>
  <c i="6" r="J148"/>
  <c i="9" r="BK112"/>
  <c i="11" r="J109"/>
  <c i="12" r="BK113"/>
  <c i="13" r="BK128"/>
  <c i="15" r="J93"/>
  <c i="2" r="J293"/>
  <c r="J325"/>
  <c r="BK108"/>
  <c i="3" r="J185"/>
  <c i="4" r="BK138"/>
  <c i="6" r="BK100"/>
  <c i="8" r="J122"/>
  <c i="10" r="J117"/>
  <c i="12" r="BK132"/>
  <c i="13" r="J103"/>
  <c i="15" r="J85"/>
  <c i="2" r="BK384"/>
  <c r="J353"/>
  <c r="BK307"/>
  <c i="3" r="J136"/>
  <c r="J268"/>
  <c i="5" r="BK119"/>
  <c i="6" r="BK168"/>
  <c i="7" r="J95"/>
  <c i="8" r="BK117"/>
  <c i="11" r="BK127"/>
  <c i="12" r="J99"/>
  <c i="13" r="J91"/>
  <c r="J97"/>
  <c i="15" r="J103"/>
  <c i="2" r="BK268"/>
  <c r="J291"/>
  <c r="J365"/>
  <c r="BK244"/>
  <c i="3" r="BK297"/>
  <c r="BK148"/>
  <c r="J150"/>
  <c i="4" r="BK115"/>
  <c r="J101"/>
  <c r="J123"/>
  <c r="BK89"/>
  <c i="5" r="J95"/>
  <c i="6" r="BK115"/>
  <c i="7" r="J108"/>
  <c i="9" r="J107"/>
  <c i="10" r="J93"/>
  <c i="11" r="BK95"/>
  <c i="12" r="J132"/>
  <c i="13" r="BK89"/>
  <c i="15" r="J144"/>
  <c r="J116"/>
  <c i="2" r="BK277"/>
  <c r="J123"/>
  <c r="BK123"/>
  <c r="BK126"/>
  <c i="3" r="BK106"/>
  <c r="J142"/>
  <c i="5" r="J99"/>
  <c i="6" r="J137"/>
  <c i="8" r="J117"/>
  <c i="10" r="J113"/>
  <c i="11" r="J129"/>
  <c i="12" r="J111"/>
  <c i="13" r="BK119"/>
  <c i="15" r="BK89"/>
  <c i="2" r="BK406"/>
  <c r="J139"/>
  <c r="J372"/>
  <c r="J128"/>
  <c i="3" r="BK205"/>
  <c r="BK142"/>
  <c i="5" r="J119"/>
  <c i="6" r="J142"/>
  <c i="8" r="BK100"/>
  <c i="10" r="BK111"/>
  <c i="11" r="BK150"/>
  <c i="12" r="J125"/>
  <c i="13" r="BK85"/>
  <c i="15" r="BK95"/>
  <c i="2" r="BK378"/>
  <c r="BK151"/>
  <c r="J108"/>
  <c r="BK154"/>
  <c i="3" r="BK268"/>
  <c r="BK117"/>
  <c i="5" r="J129"/>
  <c i="6" r="J100"/>
  <c r="J159"/>
  <c i="8" r="BK96"/>
  <c i="10" r="J107"/>
  <c i="11" r="J132"/>
  <c i="12" r="J95"/>
  <c i="13" r="BK121"/>
  <c i="15" r="J112"/>
  <c i="2" r="J356"/>
  <c r="BK313"/>
  <c i="1" r="AS60"/>
  <c i="3" r="BK165"/>
  <c i="4" r="BK125"/>
  <c i="6" r="BK150"/>
  <c i="10" r="BK105"/>
  <c i="11" r="BK115"/>
  <c i="12" r="BK127"/>
  <c i="13" r="J109"/>
  <c i="15" r="J87"/>
  <c i="2" r="J403"/>
  <c r="J154"/>
  <c r="J345"/>
  <c r="J406"/>
  <c r="BK98"/>
  <c i="3" r="BK239"/>
  <c r="BK145"/>
  <c i="4" r="J91"/>
  <c i="5" r="BK106"/>
  <c i="6" r="BK113"/>
  <c i="8" r="BK105"/>
  <c i="10" r="J124"/>
  <c i="11" r="J105"/>
  <c i="12" r="BK152"/>
  <c r="BK134"/>
  <c i="13" r="BK136"/>
  <c i="14" r="BK82"/>
  <c i="15" r="J136"/>
  <c i="2" r="BK241"/>
  <c r="BK128"/>
  <c r="J359"/>
  <c i="3" r="BK242"/>
  <c r="J253"/>
  <c r="J196"/>
  <c i="5" r="BK109"/>
  <c i="6" r="BK144"/>
  <c i="8" r="BK113"/>
  <c i="11" r="BK113"/>
  <c r="J117"/>
  <c i="12" r="BK99"/>
  <c i="13" r="BK91"/>
  <c i="15" r="BK126"/>
  <c i="2" l="1" r="T102"/>
  <c r="T157"/>
  <c r="P251"/>
  <c r="R296"/>
  <c r="BK387"/>
  <c r="J387"/>
  <c r="J75"/>
  <c i="3" r="P158"/>
  <c r="BK252"/>
  <c r="J252"/>
  <c r="J65"/>
  <c r="P284"/>
  <c i="4" r="R122"/>
  <c r="R121"/>
  <c i="5" r="P98"/>
  <c r="P97"/>
  <c r="P92"/>
  <c i="1" r="AU59"/>
  <c i="6" r="R102"/>
  <c r="P124"/>
  <c r="BK136"/>
  <c r="J136"/>
  <c r="J70"/>
  <c r="BK154"/>
  <c r="J154"/>
  <c r="J72"/>
  <c i="8" r="R104"/>
  <c r="T112"/>
  <c i="9" r="T98"/>
  <c i="10" r="R104"/>
  <c i="11" r="T92"/>
  <c r="R143"/>
  <c i="12" r="BK92"/>
  <c r="BK140"/>
  <c r="J140"/>
  <c r="J67"/>
  <c i="2" r="R111"/>
  <c r="T197"/>
  <c r="R251"/>
  <c r="R281"/>
  <c r="R331"/>
  <c r="P368"/>
  <c i="3" r="R89"/>
  <c r="R217"/>
  <c r="T252"/>
  <c r="T267"/>
  <c i="4" r="P122"/>
  <c r="P121"/>
  <c i="5" r="R98"/>
  <c r="R97"/>
  <c r="R92"/>
  <c i="6" r="T102"/>
  <c r="T119"/>
  <c r="T141"/>
  <c r="T163"/>
  <c i="7" r="P105"/>
  <c i="8" r="BK104"/>
  <c r="J104"/>
  <c r="J66"/>
  <c r="R119"/>
  <c i="9" r="R109"/>
  <c i="10" r="T92"/>
  <c r="R99"/>
  <c r="P119"/>
  <c i="11" r="R92"/>
  <c i="12" r="R92"/>
  <c r="T140"/>
  <c i="13" r="R123"/>
  <c i="14" r="P79"/>
  <c i="1" r="AU69"/>
  <c i="15" r="R84"/>
  <c r="T123"/>
  <c i="2" r="P102"/>
  <c r="BK157"/>
  <c r="J157"/>
  <c r="J64"/>
  <c r="P222"/>
  <c r="P296"/>
  <c r="BK368"/>
  <c r="J368"/>
  <c r="J74"/>
  <c i="3" r="T89"/>
  <c r="T217"/>
  <c r="R252"/>
  <c r="BK284"/>
  <c r="J284"/>
  <c r="J67"/>
  <c i="4" r="R88"/>
  <c r="R87"/>
  <c r="R86"/>
  <c i="6" r="BK102"/>
  <c r="J102"/>
  <c r="J66"/>
  <c r="BK124"/>
  <c r="J124"/>
  <c r="J68"/>
  <c r="R136"/>
  <c r="R154"/>
  <c i="7" r="BK94"/>
  <c r="J94"/>
  <c r="J66"/>
  <c r="R105"/>
  <c i="8" r="T104"/>
  <c r="P112"/>
  <c i="9" r="P109"/>
  <c i="10" r="R92"/>
  <c r="T99"/>
  <c r="T119"/>
  <c i="11" r="BK92"/>
  <c r="J92"/>
  <c r="J65"/>
  <c r="BK136"/>
  <c r="J136"/>
  <c r="J67"/>
  <c r="BK143"/>
  <c r="J143"/>
  <c r="J68"/>
  <c i="12" r="BK129"/>
  <c r="J129"/>
  <c r="J66"/>
  <c r="BK147"/>
  <c r="J147"/>
  <c r="J68"/>
  <c i="13" r="P82"/>
  <c i="14" r="T79"/>
  <c i="15" r="P84"/>
  <c r="P123"/>
  <c i="2" r="BK102"/>
  <c r="J102"/>
  <c r="J62"/>
  <c r="P157"/>
  <c r="T222"/>
  <c r="P281"/>
  <c r="P331"/>
  <c r="T387"/>
  <c i="3" r="BK89"/>
  <c r="J89"/>
  <c r="J61"/>
  <c r="BK217"/>
  <c r="J217"/>
  <c r="J63"/>
  <c r="T245"/>
  <c r="T284"/>
  <c i="4" r="BK122"/>
  <c r="J122"/>
  <c r="J63"/>
  <c i="5" r="BK98"/>
  <c r="J98"/>
  <c r="J67"/>
  <c i="6" r="P102"/>
  <c r="T124"/>
  <c r="BK141"/>
  <c r="J141"/>
  <c r="J71"/>
  <c r="BK163"/>
  <c r="J163"/>
  <c r="J73"/>
  <c i="7" r="T105"/>
  <c i="8" r="BK93"/>
  <c r="J93"/>
  <c r="J65"/>
  <c r="BK119"/>
  <c r="J119"/>
  <c r="J69"/>
  <c i="9" r="BK98"/>
  <c r="J98"/>
  <c r="J67"/>
  <c i="10" r="BK92"/>
  <c r="J92"/>
  <c r="J65"/>
  <c r="T104"/>
  <c i="11" r="P131"/>
  <c r="P143"/>
  <c i="12" r="T92"/>
  <c r="R140"/>
  <c i="13" r="T82"/>
  <c i="15" r="BK118"/>
  <c r="J118"/>
  <c r="J62"/>
  <c r="T118"/>
  <c r="T109"/>
  <c i="2" r="BK111"/>
  <c r="J111"/>
  <c r="J63"/>
  <c r="BK197"/>
  <c r="J197"/>
  <c r="J65"/>
  <c r="BK222"/>
  <c r="J222"/>
  <c r="J68"/>
  <c r="BK281"/>
  <c r="J281"/>
  <c r="J71"/>
  <c r="BK331"/>
  <c r="J331"/>
  <c r="J73"/>
  <c r="P387"/>
  <c i="3" r="BK158"/>
  <c r="J158"/>
  <c r="J62"/>
  <c r="P252"/>
  <c r="R284"/>
  <c i="4" r="BK88"/>
  <c r="BK87"/>
  <c r="J87"/>
  <c r="J60"/>
  <c i="5" r="T98"/>
  <c r="T97"/>
  <c r="T92"/>
  <c i="6" r="T97"/>
  <c r="R124"/>
  <c r="R141"/>
  <c r="P163"/>
  <c i="7" r="P94"/>
  <c r="P90"/>
  <c r="P89"/>
  <c i="1" r="AU62"/>
  <c i="8" r="P104"/>
  <c r="BK112"/>
  <c r="J112"/>
  <c r="J68"/>
  <c i="9" r="R98"/>
  <c r="R91"/>
  <c r="R90"/>
  <c i="10" r="P92"/>
  <c r="P99"/>
  <c r="R119"/>
  <c i="11" r="R131"/>
  <c r="R136"/>
  <c i="12" r="T129"/>
  <c r="R147"/>
  <c i="13" r="BK123"/>
  <c r="J123"/>
  <c r="J61"/>
  <c i="15" r="BK84"/>
  <c r="J84"/>
  <c r="J60"/>
  <c r="P118"/>
  <c r="P109"/>
  <c i="16" r="BK85"/>
  <c r="J85"/>
  <c r="J61"/>
  <c i="2" r="R102"/>
  <c r="R157"/>
  <c r="R222"/>
  <c r="T296"/>
  <c r="T368"/>
  <c i="3" r="P89"/>
  <c r="P217"/>
  <c r="R245"/>
  <c r="R267"/>
  <c i="4" r="P88"/>
  <c r="P87"/>
  <c r="P86"/>
  <c i="1" r="AU58"/>
  <c i="6" r="R97"/>
  <c r="R119"/>
  <c r="T136"/>
  <c r="T154"/>
  <c i="7" r="R94"/>
  <c r="R90"/>
  <c r="R89"/>
  <c i="8" r="R93"/>
  <c r="T119"/>
  <c i="9" r="T109"/>
  <c i="10" r="BK104"/>
  <c r="J104"/>
  <c r="J67"/>
  <c i="11" r="T131"/>
  <c r="T136"/>
  <c i="12" r="P129"/>
  <c r="P147"/>
  <c i="13" r="P123"/>
  <c i="15" r="BK123"/>
  <c r="J123"/>
  <c r="J63"/>
  <c i="16" r="R85"/>
  <c r="R84"/>
  <c r="R83"/>
  <c i="2" r="T111"/>
  <c r="R197"/>
  <c r="T251"/>
  <c r="T281"/>
  <c r="T331"/>
  <c r="R368"/>
  <c i="3" r="T158"/>
  <c r="P245"/>
  <c r="P267"/>
  <c i="4" r="T122"/>
  <c r="T121"/>
  <c i="6" r="BK97"/>
  <c r="J97"/>
  <c r="J65"/>
  <c r="BK119"/>
  <c r="J119"/>
  <c r="J67"/>
  <c r="P136"/>
  <c r="P154"/>
  <c i="7" r="BK105"/>
  <c r="J105"/>
  <c r="J67"/>
  <c i="8" r="T93"/>
  <c r="T92"/>
  <c r="T91"/>
  <c r="P119"/>
  <c i="9" r="P98"/>
  <c r="P91"/>
  <c r="P90"/>
  <c i="1" r="AU64"/>
  <c i="10" r="BK99"/>
  <c r="J99"/>
  <c r="J66"/>
  <c r="BK119"/>
  <c r="J119"/>
  <c r="J68"/>
  <c i="11" r="P92"/>
  <c r="P91"/>
  <c r="P90"/>
  <c i="1" r="AU66"/>
  <c i="11" r="P136"/>
  <c i="12" r="P92"/>
  <c r="P91"/>
  <c r="P90"/>
  <c i="1" r="AU67"/>
  <c i="12" r="P140"/>
  <c i="13" r="BK82"/>
  <c r="BK81"/>
  <c r="J81"/>
  <c r="J59"/>
  <c r="T123"/>
  <c i="14" r="BK79"/>
  <c r="J79"/>
  <c r="J59"/>
  <c i="15" r="T84"/>
  <c r="R118"/>
  <c r="R109"/>
  <c i="16" r="P85"/>
  <c r="P84"/>
  <c r="P83"/>
  <c i="1" r="AU71"/>
  <c i="2" r="P111"/>
  <c r="P197"/>
  <c r="BK251"/>
  <c r="J251"/>
  <c r="J70"/>
  <c r="BK296"/>
  <c r="J296"/>
  <c r="J72"/>
  <c r="R387"/>
  <c i="3" r="R158"/>
  <c r="BK245"/>
  <c r="J245"/>
  <c r="J64"/>
  <c r="BK267"/>
  <c r="J267"/>
  <c r="J66"/>
  <c i="4" r="T88"/>
  <c r="T87"/>
  <c r="T86"/>
  <c i="6" r="P97"/>
  <c r="P119"/>
  <c r="P141"/>
  <c r="R163"/>
  <c i="7" r="T94"/>
  <c r="T90"/>
  <c r="T89"/>
  <c i="8" r="P93"/>
  <c r="P92"/>
  <c r="P91"/>
  <c i="1" r="AU63"/>
  <c i="8" r="R112"/>
  <c i="9" r="BK109"/>
  <c r="J109"/>
  <c r="J68"/>
  <c i="10" r="P104"/>
  <c i="11" r="BK131"/>
  <c r="J131"/>
  <c r="J66"/>
  <c r="T143"/>
  <c i="12" r="R129"/>
  <c r="T147"/>
  <c i="13" r="R82"/>
  <c r="R81"/>
  <c i="14" r="R79"/>
  <c i="15" r="R123"/>
  <c i="16" r="T85"/>
  <c r="T84"/>
  <c r="T83"/>
  <c i="2" r="BK217"/>
  <c r="J217"/>
  <c r="J66"/>
  <c i="15" r="BK109"/>
  <c r="J109"/>
  <c r="J61"/>
  <c i="16" r="BK94"/>
  <c r="J94"/>
  <c r="J62"/>
  <c i="2" r="BK97"/>
  <c r="BK96"/>
  <c r="J96"/>
  <c r="J60"/>
  <c i="4" r="BK142"/>
  <c r="BK141"/>
  <c r="J141"/>
  <c r="J65"/>
  <c i="7" r="BK91"/>
  <c r="BK90"/>
  <c r="J90"/>
  <c r="J64"/>
  <c i="8" r="BK109"/>
  <c r="J109"/>
  <c r="J67"/>
  <c i="2" r="BK247"/>
  <c r="J247"/>
  <c r="J69"/>
  <c i="4" r="BK137"/>
  <c r="J137"/>
  <c r="J64"/>
  <c i="5" r="BK135"/>
  <c r="J135"/>
  <c r="J70"/>
  <c r="BK94"/>
  <c r="J94"/>
  <c r="J65"/>
  <c r="BK132"/>
  <c r="BK131"/>
  <c r="J131"/>
  <c r="J68"/>
  <c i="16" r="BK99"/>
  <c r="J99"/>
  <c r="J63"/>
  <c i="6" r="BK133"/>
  <c r="J133"/>
  <c r="J69"/>
  <c i="9" r="BK92"/>
  <c r="BK95"/>
  <c r="J95"/>
  <c r="J66"/>
  <c i="16" r="BE90"/>
  <c r="J52"/>
  <c r="BE86"/>
  <c r="BE100"/>
  <c r="F80"/>
  <c r="E48"/>
  <c r="J54"/>
  <c i="15" r="BK83"/>
  <c r="J83"/>
  <c r="J59"/>
  <c i="16" r="BE95"/>
  <c i="15" r="E48"/>
  <c r="J52"/>
  <c r="J79"/>
  <c r="BE87"/>
  <c r="BE89"/>
  <c r="BE134"/>
  <c r="BE136"/>
  <c r="BE142"/>
  <c r="BE110"/>
  <c r="BE121"/>
  <c r="BE124"/>
  <c r="BE140"/>
  <c r="BE144"/>
  <c r="BE99"/>
  <c r="BE132"/>
  <c r="F55"/>
  <c r="BE103"/>
  <c r="BE119"/>
  <c r="BE91"/>
  <c r="BE97"/>
  <c r="BE101"/>
  <c r="BE128"/>
  <c r="BE130"/>
  <c r="BE85"/>
  <c r="BE105"/>
  <c r="BE112"/>
  <c r="BE116"/>
  <c r="BE126"/>
  <c r="BE93"/>
  <c r="BE95"/>
  <c r="BE107"/>
  <c r="BE114"/>
  <c r="BE138"/>
  <c i="14" r="BE85"/>
  <c i="13" r="J82"/>
  <c r="J60"/>
  <c i="14" r="J73"/>
  <c r="F76"/>
  <c r="BE80"/>
  <c r="J75"/>
  <c r="E69"/>
  <c r="BE82"/>
  <c i="13" r="E71"/>
  <c r="J77"/>
  <c r="BE85"/>
  <c r="BE99"/>
  <c r="BE105"/>
  <c r="BE107"/>
  <c r="BE128"/>
  <c i="12" r="J92"/>
  <c r="J65"/>
  <c i="13" r="F78"/>
  <c r="BE93"/>
  <c r="BE121"/>
  <c r="BE124"/>
  <c r="BE130"/>
  <c r="BE136"/>
  <c r="BE138"/>
  <c r="BE83"/>
  <c r="BE89"/>
  <c r="BE111"/>
  <c r="BE95"/>
  <c r="BE97"/>
  <c r="BE109"/>
  <c r="BE119"/>
  <c r="BE126"/>
  <c r="J75"/>
  <c r="BE117"/>
  <c r="BE140"/>
  <c r="BE132"/>
  <c r="BE134"/>
  <c r="BE91"/>
  <c r="BE103"/>
  <c r="BE115"/>
  <c r="BE87"/>
  <c r="BE101"/>
  <c r="BE113"/>
  <c i="11" r="BK91"/>
  <c r="J91"/>
  <c r="J64"/>
  <c i="12" r="BE101"/>
  <c r="BE113"/>
  <c r="BE121"/>
  <c r="BE99"/>
  <c r="BE109"/>
  <c r="BE117"/>
  <c r="BE123"/>
  <c r="BE134"/>
  <c r="BE105"/>
  <c r="BE111"/>
  <c r="BE132"/>
  <c r="BE148"/>
  <c r="J58"/>
  <c r="J84"/>
  <c r="F59"/>
  <c r="BE97"/>
  <c r="BE115"/>
  <c r="BE125"/>
  <c r="BE130"/>
  <c r="BE136"/>
  <c r="BE138"/>
  <c r="BE152"/>
  <c r="BE107"/>
  <c r="BE119"/>
  <c r="BE141"/>
  <c r="BE145"/>
  <c r="BE93"/>
  <c r="BE95"/>
  <c r="BE103"/>
  <c r="BE150"/>
  <c r="E50"/>
  <c r="BE127"/>
  <c r="BE143"/>
  <c i="11" r="F59"/>
  <c r="J84"/>
  <c r="BE105"/>
  <c r="BE119"/>
  <c r="BE129"/>
  <c r="BE148"/>
  <c i="10" r="BK91"/>
  <c r="J91"/>
  <c r="J64"/>
  <c i="11" r="BE117"/>
  <c r="BE127"/>
  <c r="E78"/>
  <c r="BE123"/>
  <c r="BE132"/>
  <c r="J58"/>
  <c r="BE95"/>
  <c r="BE99"/>
  <c r="BE101"/>
  <c r="BE103"/>
  <c r="BE113"/>
  <c r="BE115"/>
  <c r="BE134"/>
  <c r="BE107"/>
  <c r="BE121"/>
  <c r="BE109"/>
  <c r="BE125"/>
  <c r="BE137"/>
  <c r="BE93"/>
  <c r="BE97"/>
  <c r="BE111"/>
  <c r="BE139"/>
  <c r="BE141"/>
  <c r="BE144"/>
  <c r="BE146"/>
  <c r="BE150"/>
  <c i="10" r="E78"/>
  <c r="F87"/>
  <c r="BE109"/>
  <c r="BE113"/>
  <c r="J86"/>
  <c r="BE97"/>
  <c r="BE102"/>
  <c r="BE105"/>
  <c i="9" r="J92"/>
  <c r="J65"/>
  <c i="10" r="BE115"/>
  <c r="BE95"/>
  <c r="BE117"/>
  <c r="BE122"/>
  <c r="J84"/>
  <c r="BE93"/>
  <c r="BE100"/>
  <c r="BE107"/>
  <c r="BE111"/>
  <c r="BE120"/>
  <c r="BE124"/>
  <c i="9" r="E50"/>
  <c r="J58"/>
  <c r="BE101"/>
  <c r="BE105"/>
  <c r="BE110"/>
  <c r="BE112"/>
  <c i="8" r="BK92"/>
  <c r="J92"/>
  <c r="J64"/>
  <c i="9" r="J84"/>
  <c r="BE96"/>
  <c r="BE99"/>
  <c r="BE107"/>
  <c r="BE114"/>
  <c r="F59"/>
  <c r="BE103"/>
  <c r="BE93"/>
  <c i="8" r="J58"/>
  <c r="BE113"/>
  <c r="J56"/>
  <c r="E79"/>
  <c r="BE102"/>
  <c i="7" r="BK89"/>
  <c r="J89"/>
  <c i="8" r="BE98"/>
  <c r="BE107"/>
  <c r="BE110"/>
  <c r="BE124"/>
  <c i="7" r="J91"/>
  <c r="J65"/>
  <c i="8" r="BE94"/>
  <c r="BE96"/>
  <c r="F59"/>
  <c r="BE100"/>
  <c r="BE115"/>
  <c r="BE105"/>
  <c r="BE117"/>
  <c r="BE120"/>
  <c r="BE122"/>
  <c i="7" r="J58"/>
  <c r="BE95"/>
  <c r="E77"/>
  <c r="BE97"/>
  <c r="BE99"/>
  <c r="BE106"/>
  <c r="BE108"/>
  <c r="F59"/>
  <c r="J83"/>
  <c r="BE92"/>
  <c r="BE101"/>
  <c r="BE103"/>
  <c r="BE110"/>
  <c i="6" r="BE168"/>
  <c i="5" r="J132"/>
  <c r="J69"/>
  <c i="6" r="F59"/>
  <c r="J89"/>
  <c r="BE100"/>
  <c r="BE109"/>
  <c r="BE115"/>
  <c r="BE125"/>
  <c r="BE129"/>
  <c r="BE159"/>
  <c r="BE155"/>
  <c r="BE122"/>
  <c r="BE134"/>
  <c r="J91"/>
  <c r="BE105"/>
  <c r="BE111"/>
  <c r="BE113"/>
  <c r="BE120"/>
  <c r="BE127"/>
  <c r="BE152"/>
  <c r="BE161"/>
  <c r="E83"/>
  <c r="BE117"/>
  <c r="BE131"/>
  <c r="BE144"/>
  <c r="BE146"/>
  <c r="BE150"/>
  <c i="5" r="BK97"/>
  <c r="J97"/>
  <c r="J66"/>
  <c i="6" r="BE98"/>
  <c r="BE103"/>
  <c r="BE107"/>
  <c r="BE139"/>
  <c r="BE142"/>
  <c r="BE157"/>
  <c r="BE137"/>
  <c r="BE148"/>
  <c r="BE164"/>
  <c r="BE166"/>
  <c i="4" r="J142"/>
  <c r="J66"/>
  <c i="5" r="E50"/>
  <c r="J56"/>
  <c r="BE111"/>
  <c r="BE123"/>
  <c r="BE125"/>
  <c r="BE133"/>
  <c i="4" r="J88"/>
  <c r="J61"/>
  <c i="5" r="BE101"/>
  <c i="4" r="BK121"/>
  <c r="J121"/>
  <c r="J62"/>
  <c i="5" r="F89"/>
  <c r="BE99"/>
  <c r="BE104"/>
  <c r="BE106"/>
  <c r="BE109"/>
  <c r="BE119"/>
  <c r="BE129"/>
  <c r="BE114"/>
  <c r="BE117"/>
  <c r="BE136"/>
  <c r="J88"/>
  <c r="BE95"/>
  <c r="BE121"/>
  <c r="BE127"/>
  <c i="3" r="BK88"/>
  <c r="J88"/>
  <c r="J60"/>
  <c i="4" r="BE91"/>
  <c r="BE93"/>
  <c r="BE103"/>
  <c r="BE115"/>
  <c r="BE123"/>
  <c r="J80"/>
  <c r="BE113"/>
  <c r="BE125"/>
  <c r="BE138"/>
  <c r="F83"/>
  <c r="BE101"/>
  <c r="J54"/>
  <c r="BE105"/>
  <c r="BE119"/>
  <c r="BE129"/>
  <c r="BE131"/>
  <c r="BE143"/>
  <c r="E48"/>
  <c r="BE107"/>
  <c r="BE109"/>
  <c r="BE111"/>
  <c r="BE95"/>
  <c r="BE97"/>
  <c r="BE99"/>
  <c r="BE135"/>
  <c r="BE89"/>
  <c r="BE117"/>
  <c r="BE127"/>
  <c r="BE133"/>
  <c i="3" r="F55"/>
  <c r="BE133"/>
  <c r="BE165"/>
  <c r="J54"/>
  <c r="BE130"/>
  <c r="BE193"/>
  <c r="BE222"/>
  <c r="BE242"/>
  <c i="2" r="BK221"/>
  <c r="J221"/>
  <c r="J67"/>
  <c i="3" r="BE145"/>
  <c r="BE180"/>
  <c r="BE232"/>
  <c r="BE253"/>
  <c r="BE291"/>
  <c i="2" r="BK95"/>
  <c r="J95"/>
  <c i="3" r="BE112"/>
  <c r="BE122"/>
  <c r="BE142"/>
  <c r="BE190"/>
  <c r="BE205"/>
  <c r="BE236"/>
  <c r="BE256"/>
  <c r="BE258"/>
  <c r="BE261"/>
  <c r="BE264"/>
  <c r="BE271"/>
  <c r="BE274"/>
  <c r="BE297"/>
  <c r="J52"/>
  <c r="E77"/>
  <c r="BE90"/>
  <c r="BE94"/>
  <c r="BE100"/>
  <c r="BE117"/>
  <c r="BE155"/>
  <c r="BE159"/>
  <c r="BE202"/>
  <c r="BE278"/>
  <c i="2" r="J97"/>
  <c r="J61"/>
  <c i="3" r="BE97"/>
  <c r="BE139"/>
  <c r="BE170"/>
  <c r="BE175"/>
  <c r="BE196"/>
  <c r="BE208"/>
  <c r="BE214"/>
  <c r="BE218"/>
  <c r="BE225"/>
  <c r="BE239"/>
  <c r="BE268"/>
  <c r="BE285"/>
  <c r="BE109"/>
  <c r="BE127"/>
  <c r="BE148"/>
  <c r="BE150"/>
  <c r="BE185"/>
  <c r="BE281"/>
  <c r="BE103"/>
  <c r="BE106"/>
  <c r="BE136"/>
  <c r="BE199"/>
  <c r="BE229"/>
  <c r="BE246"/>
  <c r="BE249"/>
  <c i="2" r="BE139"/>
  <c r="BE151"/>
  <c r="BE174"/>
  <c r="BE205"/>
  <c r="BE214"/>
  <c r="BE235"/>
  <c r="BE277"/>
  <c r="BE282"/>
  <c r="BE123"/>
  <c r="BE128"/>
  <c r="BE211"/>
  <c r="BE231"/>
  <c r="BE271"/>
  <c r="BE288"/>
  <c r="BE319"/>
  <c r="BE322"/>
  <c r="BE328"/>
  <c r="BE332"/>
  <c r="BE336"/>
  <c r="BE349"/>
  <c r="BE399"/>
  <c r="BE403"/>
  <c r="BE406"/>
  <c r="F55"/>
  <c r="BE103"/>
  <c r="BE112"/>
  <c r="BE120"/>
  <c r="BE135"/>
  <c r="BE158"/>
  <c r="BE208"/>
  <c r="BE218"/>
  <c r="BE238"/>
  <c r="BE241"/>
  <c r="BE285"/>
  <c r="BE301"/>
  <c r="BE304"/>
  <c r="BE316"/>
  <c r="BE338"/>
  <c r="BE356"/>
  <c r="BE365"/>
  <c r="J54"/>
  <c r="BE131"/>
  <c r="BE162"/>
  <c r="BE166"/>
  <c r="BE178"/>
  <c r="BE248"/>
  <c r="BE266"/>
  <c r="BE268"/>
  <c r="BE274"/>
  <c r="BE307"/>
  <c r="BE310"/>
  <c r="BE313"/>
  <c r="BE345"/>
  <c r="BE362"/>
  <c r="BE375"/>
  <c r="BE378"/>
  <c r="BE381"/>
  <c r="BE384"/>
  <c r="E48"/>
  <c r="BE108"/>
  <c r="BE126"/>
  <c r="BE147"/>
  <c r="J52"/>
  <c r="BE116"/>
  <c r="BE170"/>
  <c r="BE189"/>
  <c r="BE223"/>
  <c r="BE261"/>
  <c r="BE98"/>
  <c r="BE143"/>
  <c r="BE255"/>
  <c r="BE297"/>
  <c r="BE325"/>
  <c r="BE353"/>
  <c r="BE369"/>
  <c r="BE388"/>
  <c r="BE391"/>
  <c r="BE393"/>
  <c r="BE396"/>
  <c r="BE154"/>
  <c r="BE182"/>
  <c r="BE185"/>
  <c r="BE193"/>
  <c r="BE198"/>
  <c r="BE201"/>
  <c r="BE227"/>
  <c r="BE244"/>
  <c r="BE252"/>
  <c r="BE258"/>
  <c r="BE264"/>
  <c r="BE291"/>
  <c r="BE293"/>
  <c r="BE341"/>
  <c r="BE359"/>
  <c r="BE372"/>
  <c i="11" r="J36"/>
  <c i="1" r="AW66"/>
  <c i="10" r="F39"/>
  <c i="1" r="BD65"/>
  <c i="13" r="J30"/>
  <c i="2" r="F35"/>
  <c i="1" r="BB55"/>
  <c i="11" r="F38"/>
  <c i="1" r="BC66"/>
  <c i="7" r="F39"/>
  <c i="1" r="BD62"/>
  <c i="14" r="F35"/>
  <c i="1" r="BB69"/>
  <c i="3" r="J34"/>
  <c i="1" r="AW56"/>
  <c i="9" r="F37"/>
  <c i="1" r="BB64"/>
  <c i="11" r="F36"/>
  <c i="1" r="BA66"/>
  <c i="8" r="F36"/>
  <c i="1" r="BA63"/>
  <c i="16" r="J34"/>
  <c i="1" r="AW71"/>
  <c i="7" r="F37"/>
  <c i="1" r="BB62"/>
  <c i="2" r="F34"/>
  <c i="1" r="BA55"/>
  <c i="13" r="F37"/>
  <c i="1" r="BD68"/>
  <c i="12" r="F38"/>
  <c i="1" r="BC67"/>
  <c i="13" r="F36"/>
  <c i="1" r="BC68"/>
  <c i="8" r="F39"/>
  <c i="1" r="BD63"/>
  <c i="5" r="F36"/>
  <c i="1" r="BA59"/>
  <c i="15" r="F35"/>
  <c i="1" r="BB70"/>
  <c i="15" r="F34"/>
  <c i="1" r="BA70"/>
  <c i="9" r="J36"/>
  <c i="1" r="AW64"/>
  <c i="14" r="F37"/>
  <c i="1" r="BD69"/>
  <c i="6" r="J36"/>
  <c i="1" r="AW61"/>
  <c i="3" r="F36"/>
  <c i="1" r="BC56"/>
  <c i="4" r="J34"/>
  <c i="1" r="AW58"/>
  <c i="3" r="F34"/>
  <c i="1" r="BA56"/>
  <c i="10" r="J36"/>
  <c i="1" r="AW65"/>
  <c i="5" r="F37"/>
  <c i="1" r="BB59"/>
  <c i="7" r="J32"/>
  <c i="11" r="F37"/>
  <c i="1" r="BB66"/>
  <c i="2" r="F36"/>
  <c i="1" r="BC55"/>
  <c i="10" r="F36"/>
  <c i="1" r="BA65"/>
  <c i="2" r="F37"/>
  <c i="1" r="BD55"/>
  <c i="13" r="F34"/>
  <c i="1" r="BA68"/>
  <c i="12" r="F37"/>
  <c i="1" r="BB67"/>
  <c i="8" r="J36"/>
  <c i="1" r="AW63"/>
  <c i="4" r="F34"/>
  <c i="1" r="BA58"/>
  <c i="12" r="J36"/>
  <c i="1" r="AW67"/>
  <c i="5" r="J36"/>
  <c i="1" r="AW59"/>
  <c i="8" r="F38"/>
  <c i="1" r="BC63"/>
  <c i="16" r="F36"/>
  <c i="1" r="BC71"/>
  <c i="5" r="F38"/>
  <c i="1" r="BC59"/>
  <c r="AS54"/>
  <c i="6" r="F38"/>
  <c i="1" r="BC61"/>
  <c i="10" r="F37"/>
  <c i="1" r="BB65"/>
  <c i="3" r="F37"/>
  <c i="1" r="BD56"/>
  <c i="12" r="F36"/>
  <c i="1" r="BA67"/>
  <c i="7" r="F38"/>
  <c i="1" r="BC62"/>
  <c i="13" r="J34"/>
  <c i="1" r="AW68"/>
  <c i="4" r="F35"/>
  <c i="1" r="BB58"/>
  <c i="12" r="F39"/>
  <c i="1" r="BD67"/>
  <c i="10" r="F38"/>
  <c i="1" r="BC65"/>
  <c i="4" r="F36"/>
  <c i="1" r="BC58"/>
  <c i="6" r="F36"/>
  <c i="1" r="BA61"/>
  <c i="13" r="F35"/>
  <c i="1" r="BB68"/>
  <c i="14" r="J30"/>
  <c i="16" r="F37"/>
  <c i="1" r="BD71"/>
  <c i="6" r="F39"/>
  <c i="1" r="BD61"/>
  <c i="6" r="F37"/>
  <c i="1" r="BB61"/>
  <c i="7" r="J36"/>
  <c i="1" r="AW62"/>
  <c i="9" r="F39"/>
  <c i="1" r="BD64"/>
  <c i="15" r="F37"/>
  <c i="1" r="BD70"/>
  <c i="16" r="F34"/>
  <c i="1" r="BA71"/>
  <c i="7" r="F36"/>
  <c i="1" r="BA62"/>
  <c i="9" r="F36"/>
  <c i="1" r="BA64"/>
  <c i="15" r="F36"/>
  <c i="1" r="BC70"/>
  <c i="15" r="J34"/>
  <c i="1" r="AW70"/>
  <c i="11" r="F39"/>
  <c i="1" r="BD66"/>
  <c i="14" r="J34"/>
  <c i="1" r="AW69"/>
  <c i="16" r="F35"/>
  <c i="1" r="BB71"/>
  <c i="8" r="F37"/>
  <c i="1" r="BB63"/>
  <c i="14" r="F36"/>
  <c i="1" r="BC69"/>
  <c i="5" r="F39"/>
  <c i="1" r="BD59"/>
  <c i="14" r="F34"/>
  <c i="1" r="BA69"/>
  <c i="2" r="J34"/>
  <c i="1" r="AW55"/>
  <c i="9" r="F38"/>
  <c i="1" r="BC64"/>
  <c i="2" r="J30"/>
  <c i="4" r="F37"/>
  <c i="1" r="BD58"/>
  <c i="3" r="F35"/>
  <c i="1" r="BB56"/>
  <c i="2" l="1" r="R96"/>
  <c r="P96"/>
  <c i="9" r="T91"/>
  <c r="T90"/>
  <c i="2" r="T96"/>
  <c i="15" r="T83"/>
  <c i="3" r="P88"/>
  <c r="P87"/>
  <c i="1" r="AU56"/>
  <c i="13" r="T81"/>
  <c r="P81"/>
  <c i="1" r="AU68"/>
  <c i="3" r="T88"/>
  <c r="T87"/>
  <c i="9" r="BK91"/>
  <c r="BK90"/>
  <c r="J90"/>
  <c r="J63"/>
  <c i="2" r="R221"/>
  <c r="R95"/>
  <c i="12" r="R91"/>
  <c r="R90"/>
  <c i="3" r="R88"/>
  <c r="R87"/>
  <c i="11" r="T91"/>
  <c r="T90"/>
  <c r="R91"/>
  <c r="R90"/>
  <c i="6" r="T96"/>
  <c r="T95"/>
  <c i="10" r="P91"/>
  <c r="P90"/>
  <c i="1" r="AU65"/>
  <c i="12" r="T91"/>
  <c r="T90"/>
  <c i="6" r="R96"/>
  <c r="R95"/>
  <c i="8" r="R92"/>
  <c r="R91"/>
  <c i="12" r="BK91"/>
  <c r="J91"/>
  <c r="J64"/>
  <c i="15" r="P83"/>
  <c i="1" r="AU70"/>
  <c i="10" r="R91"/>
  <c r="R90"/>
  <c i="15" r="R83"/>
  <c i="6" r="P96"/>
  <c r="P95"/>
  <c i="1" r="AU61"/>
  <c i="2" r="T221"/>
  <c r="T95"/>
  <c r="P221"/>
  <c r="P95"/>
  <c i="1" r="AU55"/>
  <c i="10" r="T91"/>
  <c r="T90"/>
  <c i="5" r="BK93"/>
  <c r="J93"/>
  <c r="J64"/>
  <c i="16" r="BK84"/>
  <c r="J84"/>
  <c r="J60"/>
  <c i="6" r="BK96"/>
  <c r="J96"/>
  <c r="J64"/>
  <c i="1" r="AG69"/>
  <c r="AG68"/>
  <c i="11" r="BK90"/>
  <c r="J90"/>
  <c i="10" r="BK90"/>
  <c r="J90"/>
  <c r="J63"/>
  <c i="8" r="BK91"/>
  <c r="J91"/>
  <c r="J63"/>
  <c i="1" r="AG62"/>
  <c i="7" r="J63"/>
  <c i="5" r="BK92"/>
  <c r="J92"/>
  <c i="4" r="BK86"/>
  <c r="J86"/>
  <c i="3" r="BK87"/>
  <c r="J87"/>
  <c i="1" r="AG55"/>
  <c i="2" r="J59"/>
  <c i="1" r="BA60"/>
  <c r="AW60"/>
  <c i="4" r="F33"/>
  <c i="1" r="AZ58"/>
  <c i="2" r="J33"/>
  <c i="1" r="AV55"/>
  <c r="AT55"/>
  <c r="AN55"/>
  <c r="AU57"/>
  <c i="13" r="F33"/>
  <c i="1" r="AZ68"/>
  <c i="14" r="J33"/>
  <c i="1" r="AV69"/>
  <c r="AT69"/>
  <c r="AN69"/>
  <c r="BD57"/>
  <c r="BC57"/>
  <c r="AY57"/>
  <c i="7" r="F35"/>
  <c i="1" r="AZ62"/>
  <c i="15" r="J33"/>
  <c i="1" r="AV70"/>
  <c r="AT70"/>
  <c i="6" r="J35"/>
  <c i="1" r="AV61"/>
  <c r="AT61"/>
  <c i="9" r="J35"/>
  <c i="1" r="AV64"/>
  <c r="AT64"/>
  <c i="16" r="F33"/>
  <c i="1" r="AZ71"/>
  <c i="7" r="J35"/>
  <c i="1" r="AV62"/>
  <c r="AT62"/>
  <c r="AN62"/>
  <c i="3" r="J33"/>
  <c i="1" r="AV56"/>
  <c r="AT56"/>
  <c i="11" r="J32"/>
  <c i="1" r="AG66"/>
  <c i="14" r="F33"/>
  <c i="1" r="AZ69"/>
  <c i="9" r="F35"/>
  <c i="1" r="AZ64"/>
  <c r="BC60"/>
  <c r="AY60"/>
  <c i="6" r="F35"/>
  <c i="1" r="AZ61"/>
  <c i="5" r="F35"/>
  <c i="1" r="AZ59"/>
  <c i="16" r="J33"/>
  <c i="1" r="AV71"/>
  <c r="AT71"/>
  <c i="2" r="F33"/>
  <c i="1" r="AZ55"/>
  <c i="10" r="F35"/>
  <c i="1" r="AZ65"/>
  <c i="15" r="F33"/>
  <c i="1" r="AZ70"/>
  <c i="12" r="F35"/>
  <c i="1" r="AZ67"/>
  <c r="BB60"/>
  <c r="AX60"/>
  <c i="4" r="J30"/>
  <c i="1" r="AG58"/>
  <c i="11" r="F35"/>
  <c i="1" r="AZ66"/>
  <c i="8" r="F35"/>
  <c i="1" r="AZ63"/>
  <c i="11" r="J35"/>
  <c i="1" r="AV66"/>
  <c r="AT66"/>
  <c r="BB57"/>
  <c r="AX57"/>
  <c i="8" r="J35"/>
  <c i="1" r="AV63"/>
  <c r="AT63"/>
  <c i="4" r="J33"/>
  <c i="1" r="AV58"/>
  <c r="AT58"/>
  <c i="3" r="F33"/>
  <c i="1" r="AZ56"/>
  <c r="BD60"/>
  <c i="5" r="J35"/>
  <c i="1" r="AV59"/>
  <c r="AT59"/>
  <c i="3" r="J30"/>
  <c i="1" r="AG56"/>
  <c r="BA57"/>
  <c r="AW57"/>
  <c i="10" r="J35"/>
  <c i="1" r="AV65"/>
  <c r="AT65"/>
  <c i="5" r="J32"/>
  <c i="1" r="AG59"/>
  <c i="12" r="J35"/>
  <c i="1" r="AV67"/>
  <c r="AT67"/>
  <c i="13" r="J33"/>
  <c i="1" r="AV68"/>
  <c r="AT68"/>
  <c r="AN68"/>
  <c i="15" r="J30"/>
  <c i="1" r="AG70"/>
  <c i="16" l="1" r="BK83"/>
  <c r="J83"/>
  <c i="6" r="BK95"/>
  <c r="J95"/>
  <c r="J63"/>
  <c i="9" r="J91"/>
  <c r="J64"/>
  <c i="12" r="BK90"/>
  <c r="J90"/>
  <c r="J63"/>
  <c i="1" r="AN70"/>
  <c i="15" r="J39"/>
  <c i="14" r="J39"/>
  <c i="13" r="J39"/>
  <c i="1" r="AN66"/>
  <c i="11" r="J63"/>
  <c r="J41"/>
  <c i="7" r="J41"/>
  <c i="1" r="AN59"/>
  <c i="5" r="J63"/>
  <c i="1" r="AN58"/>
  <c i="5" r="J41"/>
  <c i="4" r="J59"/>
  <c i="1" r="AN56"/>
  <c i="3" r="J59"/>
  <c i="4" r="J39"/>
  <c i="3" r="J39"/>
  <c i="2" r="J39"/>
  <c i="1" r="AZ57"/>
  <c r="AV57"/>
  <c r="AT57"/>
  <c r="BD54"/>
  <c r="W33"/>
  <c r="AZ60"/>
  <c r="AV60"/>
  <c r="AT60"/>
  <c i="8" r="J32"/>
  <c i="1" r="AG63"/>
  <c r="BC54"/>
  <c r="AY54"/>
  <c r="BA54"/>
  <c r="W30"/>
  <c i="16" r="J30"/>
  <c i="1" r="AG71"/>
  <c i="9" r="J32"/>
  <c i="1" r="AG64"/>
  <c r="BB54"/>
  <c r="W31"/>
  <c r="AU60"/>
  <c i="10" r="J32"/>
  <c i="1" r="AG65"/>
  <c r="AN65"/>
  <c r="AG57"/>
  <c i="9" l="1" r="J41"/>
  <c i="16" r="J39"/>
  <c r="J59"/>
  <c i="10" r="J41"/>
  <c i="8" r="J41"/>
  <c i="1" r="AN63"/>
  <c r="AN57"/>
  <c r="AN71"/>
  <c r="AN64"/>
  <c r="AX54"/>
  <c i="6" r="J32"/>
  <c i="1" r="AG61"/>
  <c r="AN61"/>
  <c i="12" r="J32"/>
  <c i="1" r="AG67"/>
  <c r="AN67"/>
  <c r="AU54"/>
  <c r="W32"/>
  <c r="AZ54"/>
  <c r="AV54"/>
  <c r="AK29"/>
  <c r="AW54"/>
  <c r="AK30"/>
  <c i="12" l="1" r="J41"/>
  <c i="6" r="J41"/>
  <c i="1" r="AG60"/>
  <c r="AT54"/>
  <c r="W29"/>
  <c l="1" r="AN60"/>
  <c r="AG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<sst xmlns="http://schemas.openxmlformats.org/spreadsheetml/2006/main">
  <si>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</si>
  <si>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</si>
  <si>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</si>
  <si>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</si>
  <si>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</si>
  <si>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{d51bf865-adeb-428f-b00d-238146f50780}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</si>
  <si>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</si>
  <si>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</si>
  <si>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</si>
  <si>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</si>
  <si>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</si>
  <si>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</si>
  <si>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</si>
  <si>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</si>
  <si>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Nem_FM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</si>
  <si>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</si>
  <si>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</si>
  <si>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Expektace_03_25</t>
  </si>
  <si>
    <t>KSO:</t>
  </si>
  <si>
    <t/>
  </si>
  <si>
    <t>CC-CZ:</t>
  </si>
  <si>
    <t>Místo:</t>
  </si>
  <si>
    <t>parc.č. 650/40, 650/39, 650/38</t>
  </si>
  <si>
    <t>Datum:</t>
  </si>
  <si>
    <t>18. 6. 2024</t>
  </si>
  <si>
    <t>Zadavatel:</t>
  </si>
  <si>
    <t>IČ:</t>
  </si>
  <si>
    <t>00534188</t>
  </si>
  <si>
    <t>Nemocnice ve Frýdku-Místku, p.o.</t>
  </si>
  <si>
    <t>DIČ:</t>
  </si>
  <si>
    <t>Účastník: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</si>
  <si>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</si>
  <si>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</si>
  <si>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</si>
  <si>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</si>
  <si>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</si>
  <si>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</si>
  <si>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</si>
  <si>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</si>
  <si>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</si>
  <si>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</si>
  <si>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</si>
  <si>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</si>
  <si>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</si>
  <si>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</si>
  <si>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</si>
  <si>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</si>
  <si>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</si>
  <si>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</si>
  <si>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</si>
  <si>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</si>
  <si>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</si>
  <si>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</si>
  <si>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</si>
  <si>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</si>
  <si>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</si>
  <si>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</si>
  <si>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</si>
  <si>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</si>
  <si>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</si>
  <si>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</si>
  <si>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</si>
  <si>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</si>
  <si>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</si>
  <si>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</si>
  <si>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</si>
  <si>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</si>
  <si>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</si>
  <si>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</si>
  <si>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</si>
  <si>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</si>
  <si>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</si>
  <si>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</si>
  <si>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</si>
  <si>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</si>
  <si>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</si>
  <si>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</si>
  <si>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</si>
  <si>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</si>
  <si>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</si>
  <si>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</si>
  <si>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práce</t>
  </si>
  <si>
    <t>STA</t>
  </si>
  <si>
    <t>1</t>
  </si>
  <si>
    <t>{f43e0f3e-2566-4e7c-b3df-e255edf46f72}</t>
  </si>
  <si>
    <t>2</t>
  </si>
  <si>
    <t>02</t>
  </si>
  <si>
    <t>ZTI (VODA, KANALIZACE, ÚT)</t>
  </si>
  <si>
    <t>{b3cf5c0f-243f-4341-a912-e5bc2e62ca11}</t>
  </si>
  <si>
    <t>03</t>
  </si>
  <si>
    <t>ELEKTRO_SIL</t>
  </si>
  <si>
    <t>{6b1ea03c-95bd-409b-9f0c-5308640a8a56}</t>
  </si>
  <si>
    <t>Soupis</t>
  </si>
  <si>
    <t>###NOINSERT###</t>
  </si>
  <si>
    <t>03.1</t>
  </si>
  <si>
    <t>Připojneí VZT, Pohonu dveří</t>
  </si>
  <si>
    <t>{67df7f27-13d0-4661-be23-596a339e6a59}</t>
  </si>
  <si>
    <t>04</t>
  </si>
  <si>
    <t>ELEKTRO_SLB</t>
  </si>
  <si>
    <t>{a113aeee-2bc0-4b3f-a26c-3de07acdf8e5}</t>
  </si>
  <si>
    <t>04.1</t>
  </si>
  <si>
    <t>SK</t>
  </si>
  <si>
    <t>{88db69d3-9c0b-4d6e-92ba-72bfec18eac0}</t>
  </si>
  <si>
    <t>04.2</t>
  </si>
  <si>
    <t>IP KAM+VDT</t>
  </si>
  <si>
    <t>{85c56884-9158-4200-9836-2cecc5370798}</t>
  </si>
  <si>
    <t>04.3</t>
  </si>
  <si>
    <t>EKV</t>
  </si>
  <si>
    <t>{482d12df-a35f-4834-a832-7937d9416e08}</t>
  </si>
  <si>
    <t>04.4</t>
  </si>
  <si>
    <t>EVR</t>
  </si>
  <si>
    <t>{56fa6b77-9e78-436e-bb3a-05dc2aacfb10}</t>
  </si>
  <si>
    <t>04.5</t>
  </si>
  <si>
    <t>EPS</t>
  </si>
  <si>
    <t>{702e5636-9505-4e2b-b6d2-afbb44e7d091}</t>
  </si>
  <si>
    <t>04.6</t>
  </si>
  <si>
    <t>KPS</t>
  </si>
  <si>
    <t>{6a3c78c8-5205-49c8-9a87-2324b0bc91f9}</t>
  </si>
  <si>
    <t>04.7</t>
  </si>
  <si>
    <t>KT</t>
  </si>
  <si>
    <t>{6e24165d-ca5e-406c-b4ef-0c4a0c47b333}</t>
  </si>
  <si>
    <t>05</t>
  </si>
  <si>
    <t>Medi Plyny</t>
  </si>
  <si>
    <t>{ce23f9ec-01b7-44f0-9ca1-71662200c312}</t>
  </si>
  <si>
    <t>06</t>
  </si>
  <si>
    <t>Lékařská technologie, vybavení</t>
  </si>
  <si>
    <t>{be982350-8b67-481d-aa48-8a3918849c29}</t>
  </si>
  <si>
    <t>07</t>
  </si>
  <si>
    <t>VZT</t>
  </si>
  <si>
    <t>{b599d66e-c658-420f-838e-882e2f76b4b8}</t>
  </si>
  <si>
    <t>08</t>
  </si>
  <si>
    <t>VRN</t>
  </si>
  <si>
    <t>{30f34986-c4d3-4001-a237-e3166f776971}</t>
  </si>
  <si>
    <t>KRYCÍ LIST SOUPISU PRACÍ</t>
  </si>
  <si>
    <t>Objekt:</t>
  </si>
  <si>
    <t>01 -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</si>
  <si>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</si>
  <si>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</si>
  <si>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</si>
  <si>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</si>
  <si>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</si>
  <si>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</si>
  <si>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</si>
  <si>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</si>
  <si>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</si>
  <si>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</si>
  <si>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</si>
  <si>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</si>
  <si>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</si>
  <si>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</si>
  <si>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</si>
  <si>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</si>
  <si>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</si>
  <si>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</si>
  <si>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</si>
  <si>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</si>
  <si>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</si>
  <si>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</si>
  <si>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</si>
  <si>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</si>
  <si>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</si>
  <si>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</si>
  <si>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</si>
  <si>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</si>
  <si>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</si>
  <si>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</si>
  <si>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</si>
  <si>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</si>
  <si>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</si>
  <si>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</si>
  <si>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</si>
  <si>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</si>
  <si>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</si>
  <si>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</si>
  <si>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</si>
  <si>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342272245</t>
  </si>
  <si>
    <t>Příčka z pórobetonových hladkých tvárnic na tenkovrstvou maltu tl 150 mm</t>
  </si>
  <si>
    <t>m2</t>
  </si>
  <si>
    <t>CS ÚRS 2024 01</t>
  </si>
  <si>
    <t>4</t>
  </si>
  <si>
    <t>1962412490</t>
  </si>
  <si>
    <t>PP</t>
  </si>
  <si>
    <t>Příčky z pórobetonových tvárnic hladkých na tenké maltové lože objemová hmotnost do 500 kg/m3, tloušťka příčky 150 mm</t>
  </si>
  <si>
    <t>Online PSC</t>
  </si>
  <si>
    <t>https://podminky.urs.cz/item/CS_URS_2024_01/342272245</t>
  </si>
  <si>
    <t>VV</t>
  </si>
  <si>
    <t>0,9*(0,9+1,4+1,85+1,85)</t>
  </si>
  <si>
    <t>Vodorovné konstrukce</t>
  </si>
  <si>
    <t>317944323</t>
  </si>
  <si>
    <t>Válcované nosníky č.12 až 22 dodatečně osazované do připravených otvorů</t>
  </si>
  <si>
    <t>t</t>
  </si>
  <si>
    <t>1630340742</t>
  </si>
  <si>
    <t>Válcované nosníky dodatečně osazované do připravených otvorů bez zazdění hlav č. 12 až 22</t>
  </si>
  <si>
    <t>https://podminky.urs.cz/item/CS_URS_2024_01/317944323</t>
  </si>
  <si>
    <t>P</t>
  </si>
  <si>
    <t xml:space="preserve">Poznámka k položce:_x000d_
Včetně dodávky a montáže/osazení _x000d_
I č.160-3x - 0,084t_x000d_
</t>
  </si>
  <si>
    <t>0,084</t>
  </si>
  <si>
    <t>413232221</t>
  </si>
  <si>
    <t>Zazdívka zhlaví válcovaných nosníků v přes 150 do 300 mm</t>
  </si>
  <si>
    <t>kus</t>
  </si>
  <si>
    <t>-1037340626</t>
  </si>
  <si>
    <t>Zazdívka zhlaví stropních trámů nebo válcovaných nosníků pálenými cihlami válcovaných nosníků, výšky přes 150 do 300 mm</t>
  </si>
  <si>
    <t>https://podminky.urs.cz/item/CS_URS_2024_01/413232221</t>
  </si>
  <si>
    <t>6</t>
  </si>
  <si>
    <t>Úpravy povrchů, podlahy a osazování výplní</t>
  </si>
  <si>
    <t>612142001</t>
  </si>
  <si>
    <t>Potažení vnitřních stěn sklovláknitým pletivem vtlačeným do tenkovrstvé hmoty</t>
  </si>
  <si>
    <t>-1523075803</t>
  </si>
  <si>
    <t>Potažení vnitřních ploch pletivem v ploše nebo pruzích, na plném podkladu sklovláknitým vtlačením do tmelu stěn</t>
  </si>
  <si>
    <t>https://podminky.urs.cz/item/CS_URS_2024_01/612142001</t>
  </si>
  <si>
    <t>3,5*(18+4,85+14+4)+0,5*(1,25+0,75+0,75)</t>
  </si>
  <si>
    <t>5</t>
  </si>
  <si>
    <t>612315302</t>
  </si>
  <si>
    <t>Vápenná štuková omítka ostění nebo nadpraží</t>
  </si>
  <si>
    <t>CS ÚRS 2024 02</t>
  </si>
  <si>
    <t>-130221124</t>
  </si>
  <si>
    <t>Vápenná omítka ostění nebo nadpraží štuková dvouvrstvá</t>
  </si>
  <si>
    <t>https://podminky.urs.cz/item/CS_URS_2024_02/612315302</t>
  </si>
  <si>
    <t>0,5*((1,5+2,2+2,2)*4)</t>
  </si>
  <si>
    <t>612321131</t>
  </si>
  <si>
    <t>Potažení vnitřních stěn vápenocementovým štukem tloušťky do 3 mm</t>
  </si>
  <si>
    <t>1700025449</t>
  </si>
  <si>
    <t>Potažení vnitřních ploch vápenocementovým štukem tloušťky do 3 mm svislých konstrukcí stěn</t>
  </si>
  <si>
    <t>https://podminky.urs.cz/item/CS_URS_2024_01/612321131</t>
  </si>
  <si>
    <t>7</t>
  </si>
  <si>
    <t>619995001</t>
  </si>
  <si>
    <t>Začištění omítek kolem oken, dveří, podlah nebo obkladů</t>
  </si>
  <si>
    <t>m</t>
  </si>
  <si>
    <t>-1911962221</t>
  </si>
  <si>
    <t>Začištění omítek (s dodáním hmot) kolem oken, dveří, podlah, obkladů apod.</t>
  </si>
  <si>
    <t>https://podminky.urs.cz/item/CS_URS_2024_01/619995001</t>
  </si>
  <si>
    <t>8</t>
  </si>
  <si>
    <t>M</t>
  </si>
  <si>
    <t>59051516</t>
  </si>
  <si>
    <t>profil začišťovací PVC pro ostění vnitřních omítek</t>
  </si>
  <si>
    <t>1009780690</t>
  </si>
  <si>
    <t>9</t>
  </si>
  <si>
    <t>622225134</t>
  </si>
  <si>
    <t>Oprava kontaktního zateplení stěn z desek z minerální vlny tl přes 120 do 160 mm pl přes 0,5 do 1,0 m2</t>
  </si>
  <si>
    <t>-1126230838</t>
  </si>
  <si>
    <t>Oprava kontaktního zateplení z desek z minerální vlny jednotlivých malých ploch tloušťky přes 120 do 160 mm stěn, plochy jednotlivě přes 0,5 do 1,0 m2</t>
  </si>
  <si>
    <t>https://podminky.urs.cz/item/CS_URS_2024_01/622225134</t>
  </si>
  <si>
    <t>10</t>
  </si>
  <si>
    <t>631311136</t>
  </si>
  <si>
    <t>Mazanina tl přes 120 do 240 mm z betonu prostého bez zvýšených nároků na prostředí tř. C 25/30</t>
  </si>
  <si>
    <t>m3</t>
  </si>
  <si>
    <t>1310273373</t>
  </si>
  <si>
    <t>Mazanina z betonu prostého bez zvýšených nároků na prostředí tl. přes 120 do 240 mm tř. C 25/30</t>
  </si>
  <si>
    <t>https://podminky.urs.cz/item/CS_URS_2024_01/631311136</t>
  </si>
  <si>
    <t>8,5*0,15</t>
  </si>
  <si>
    <t>11</t>
  </si>
  <si>
    <t>631312141</t>
  </si>
  <si>
    <t>Doplnění rýh v dosavadních mazaninách betonem prostým</t>
  </si>
  <si>
    <t>12468841</t>
  </si>
  <si>
    <t>Doplnění dosavadních mazanin prostým betonem s dodáním hmot, bez potěru, plochy jednotlivě rýh v dosavadních mazaninách</t>
  </si>
  <si>
    <t>https://podminky.urs.cz/item/CS_URS_2024_01/631312141</t>
  </si>
  <si>
    <t>0,1*(7+1,5)</t>
  </si>
  <si>
    <t>632451441</t>
  </si>
  <si>
    <t>Doplnění cementového potěru hlazeného pl do 1 m2 tl přes 30 do 40 mm</t>
  </si>
  <si>
    <t>2565737</t>
  </si>
  <si>
    <t>Doplnění cementového potěru na mazaninách a betonových podkladech (s dodáním hmot), hlazeného dřevěným nebo ocelovým hladítkem, plochy jednotlivě do 1 m2 a tl. přes 30 do 40 mm</t>
  </si>
  <si>
    <t>https://podminky.urs.cz/item/CS_URS_2024_01/632451441</t>
  </si>
  <si>
    <t>7+1,5</t>
  </si>
  <si>
    <t>13</t>
  </si>
  <si>
    <t>632681115</t>
  </si>
  <si>
    <t>Vyspravení betonových podlah rychletuhnoucím polymerem vysprávka průměr přes 200 do 500 mm tl do 50 mm</t>
  </si>
  <si>
    <t>2137732065</t>
  </si>
  <si>
    <t>Vyspravení betonových podlah rychletuhnoucím polymerem s možností okamžitého zatížení, průměr vysprávky přes 200 do 500 mm a tl. do 50 mm</t>
  </si>
  <si>
    <t>https://podminky.urs.cz/item/CS_URS_2024_02/632681115</t>
  </si>
  <si>
    <t>Poznámka k položce:_x000d_
prahy výtahů</t>
  </si>
  <si>
    <t>14</t>
  </si>
  <si>
    <t>632902221</t>
  </si>
  <si>
    <t>Příprava zatvrdlého povrchu betonových mazanin pro cementový potěr spojovacím můstkem</t>
  </si>
  <si>
    <t>-627579689</t>
  </si>
  <si>
    <t>Příprava zatvrdlého povrchu betonových mazanin pro cementový potěr spojovacím (adhezním) můstkem</t>
  </si>
  <si>
    <t>https://podminky.urs.cz/item/CS_URS_2024_02/632902221</t>
  </si>
  <si>
    <t>2,72*2+2,4*2</t>
  </si>
  <si>
    <t>15</t>
  </si>
  <si>
    <t>642944121</t>
  </si>
  <si>
    <t>Osazování ocelových zárubní dodatečné pl do 2,5 m2</t>
  </si>
  <si>
    <t>-1802463355</t>
  </si>
  <si>
    <t>Osazení ocelových dveřních zárubní lisovaných nebo z úhelníků dodatečně s vybetonováním prahu, plochy do 2,5 m2</t>
  </si>
  <si>
    <t>https://podminky.urs.cz/item/CS_URS_2024_01/642944121</t>
  </si>
  <si>
    <t>16</t>
  </si>
  <si>
    <t>55331439</t>
  </si>
  <si>
    <t>zárubeň jednokřídlá ocelová pro dodatečnou montáž tl stěny 110-150mm rozměru 1100/1970, 2100mm</t>
  </si>
  <si>
    <t>32</t>
  </si>
  <si>
    <t>-1445997354</t>
  </si>
  <si>
    <t>Poznámka k položce:_x000d_
Specifikace položky dle PD: Z1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</si>
  <si>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</si>
  <si>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</si>
  <si>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</si>
  <si>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</si>
  <si>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-739492985</t>
  </si>
  <si>
    <t>Lešení pomocné pracovní pro objekty pozemních staveb pro zatížení do 150 kg/m2, o výšce lešeňové podlahy do 1,9 m</t>
  </si>
  <si>
    <t>https://podminky.urs.cz/item/CS_URS_2024_01/949101111</t>
  </si>
  <si>
    <t>450</t>
  </si>
  <si>
    <t>18</t>
  </si>
  <si>
    <t>962031133</t>
  </si>
  <si>
    <t>Bourání příček z cihel pálených na MVC tl do 150 mm</t>
  </si>
  <si>
    <t>-1472290072</t>
  </si>
  <si>
    <t>Bourání příček z cihel, tvárnic nebo příčkovek z cihel pálených, plných nebo dutých na maltu vápennou nebo vápenocementovou, tl. do 150 mm</t>
  </si>
  <si>
    <t>https://podminky.urs.cz/item/CS_URS_2024_01/962031133</t>
  </si>
  <si>
    <t>(17+4,5)*3,5+(1,1*(4,5*2))</t>
  </si>
  <si>
    <t>19</t>
  </si>
  <si>
    <t>962032230</t>
  </si>
  <si>
    <t>Bourání zdiva z cihel pálených nebo vápenopískových na MV nebo MVC do 1 m3</t>
  </si>
  <si>
    <t>CS ÚRS 2025 01</t>
  </si>
  <si>
    <t>1495922968</t>
  </si>
  <si>
    <t>Bourání zdiva nadzákladového z cihel pálených plných nebo lícových nebo vápenopískových na maltu vápennou nebo vápenocementovou, objemu do 1 m3</t>
  </si>
  <si>
    <t>https://podminky.urs.cz/item/CS_URS_2025_01/962032230</t>
  </si>
  <si>
    <t>0,3*1,25*1</t>
  </si>
  <si>
    <t>20</t>
  </si>
  <si>
    <t>965043441</t>
  </si>
  <si>
    <t>Bourání podkladů pod dlažby betonových s potěrem nebo teracem tl do 150 mm pl přes 4 m2</t>
  </si>
  <si>
    <t>-1446327160</t>
  </si>
  <si>
    <t>Bourání mazanin betonových s potěrem nebo teracem tl. do 150 mm, plochy přes 4 m2</t>
  </si>
  <si>
    <t>https://podminky.urs.cz/item/CS_URS_2024_01/965043441</t>
  </si>
  <si>
    <t>965046111</t>
  </si>
  <si>
    <t>Broušení stávajících betonových podlah úběr do 3 mm</t>
  </si>
  <si>
    <t>1745992971</t>
  </si>
  <si>
    <t>https://podminky.urs.cz/item/CS_URS_2024_01/965046111</t>
  </si>
  <si>
    <t>164,5</t>
  </si>
  <si>
    <t>22</t>
  </si>
  <si>
    <t>965046119</t>
  </si>
  <si>
    <t>Příplatek k broušení stávajících betonových podlah za každý další 1 mm úběru</t>
  </si>
  <si>
    <t>-448098917</t>
  </si>
  <si>
    <t>Broušení stávajících betonových podlah Příplatek k ceně za každý další 1 mm úběru</t>
  </si>
  <si>
    <t>https://podminky.urs.cz/item/CS_URS_2024_01/965046119</t>
  </si>
  <si>
    <t>164,5*7</t>
  </si>
  <si>
    <t>23</t>
  </si>
  <si>
    <t>965049112</t>
  </si>
  <si>
    <t>Příplatek k bourání betonových mazanin za bourání mazanin se svařovanou sítí tl přes 100 mm</t>
  </si>
  <si>
    <t>-1353389924</t>
  </si>
  <si>
    <t>Bourání mazanin Příplatek k cenám za bourání mazanin betonových se svařovanou sítí, tl. přes 100 mm</t>
  </si>
  <si>
    <t>https://podminky.urs.cz/item/CS_URS_2024_01/965049112</t>
  </si>
  <si>
    <t>24</t>
  </si>
  <si>
    <t>965081213</t>
  </si>
  <si>
    <t>Bourání podlah z dlaždic keramických nebo xylolitových tl do 10 mm plochy přes 1 m2</t>
  </si>
  <si>
    <t>-596533736</t>
  </si>
  <si>
    <t>Bourání podlah z dlaždic bez podkladního lože nebo mazaniny, s jakoukoliv výplní spár keramických nebo xylolitových tl. do 10 mm, plochy přes 1 m2</t>
  </si>
  <si>
    <t>https://podminky.urs.cz/item/CS_URS_2024_01/965081213</t>
  </si>
  <si>
    <t>3,9+8,5</t>
  </si>
  <si>
    <t>25</t>
  </si>
  <si>
    <t>965081611</t>
  </si>
  <si>
    <t>Odsekání soklíků rovných</t>
  </si>
  <si>
    <t>-612365770</t>
  </si>
  <si>
    <t>Odsekání soklíků včetně otlučení podkladní omítky až na zdivo rovných</t>
  </si>
  <si>
    <t>https://podminky.urs.cz/item/CS_URS_2024_01/965081611</t>
  </si>
  <si>
    <t>26</t>
  </si>
  <si>
    <t>978021191</t>
  </si>
  <si>
    <t>Otlučení (osekání) cementových omítek vnitřních stěn v rozsahu do 100 %</t>
  </si>
  <si>
    <t>274783375</t>
  </si>
  <si>
    <t>Otlučení cementových vnitřních ploch stěn, v rozsahu do 100 %</t>
  </si>
  <si>
    <t>https://podminky.urs.cz/item/CS_URS_2024_01/978021191</t>
  </si>
  <si>
    <t>85,15*2</t>
  </si>
  <si>
    <t>997</t>
  </si>
  <si>
    <t>Přesun sutě</t>
  </si>
  <si>
    <t>27</t>
  </si>
  <si>
    <t>997002511</t>
  </si>
  <si>
    <t>Vodorovné přemístění suti a vybouraných hmot bez naložení ale se složením a urovnáním do 1 km</t>
  </si>
  <si>
    <t>1121819038</t>
  </si>
  <si>
    <t>Vodorovné přemístění suti a vybouraných hmot bez naložení, se složením a hrubým urovnáním na vzdálenost do 1 km</t>
  </si>
  <si>
    <t>https://podminky.urs.cz/item/CS_URS_2024_01/997002511</t>
  </si>
  <si>
    <t>28</t>
  </si>
  <si>
    <t>997002519</t>
  </si>
  <si>
    <t>Příplatek ZKD 1 km přemístění suti a vybouraných hmot</t>
  </si>
  <si>
    <t>213308692</t>
  </si>
  <si>
    <t>Vodorovné přemístění suti a vybouraných hmot bez naložení, se složením a hrubým urovnáním Příplatek k ceně za každý další započatý 1 km přes 1 km</t>
  </si>
  <si>
    <t>https://podminky.urs.cz/item/CS_URS_2024_01/997002519</t>
  </si>
  <si>
    <t>45*20</t>
  </si>
  <si>
    <t>29</t>
  </si>
  <si>
    <t>997013111</t>
  </si>
  <si>
    <t>Vnitrostaveništní doprava suti a vybouraných hmot pro budovy v do 6 m</t>
  </si>
  <si>
    <t>555180861</t>
  </si>
  <si>
    <t>Vnitrostaveništní doprava suti a vybouraných hmot vodorovně do 50 m s naložením základní pro budovy a haly výšky do 6 m</t>
  </si>
  <si>
    <t>https://podminky.urs.cz/item/CS_URS_2024_01/997013111</t>
  </si>
  <si>
    <t>30</t>
  </si>
  <si>
    <t>997013861</t>
  </si>
  <si>
    <t>Poplatek za uložení stavebního odpadu na recyklační skládce (skládkovné) z prostého betonu kód odpadu 17 01 01</t>
  </si>
  <si>
    <t>-1372717695</t>
  </si>
  <si>
    <t>Poplatek za uložení stavebního odpadu na recyklační skládce (skládkovné) z prostého betonu zatříděného do Katalogu odpadů pod kódem 17 01 01</t>
  </si>
  <si>
    <t>https://podminky.urs.cz/item/CS_URS_2024_01/997013861</t>
  </si>
  <si>
    <t>31</t>
  </si>
  <si>
    <t>997013862</t>
  </si>
  <si>
    <t>Poplatek za uložení stavebního odpadu na recyklační skládce (skládkovné) z armovaného betonu kód odpadu 17 01 01</t>
  </si>
  <si>
    <t>-1167965133</t>
  </si>
  <si>
    <t>Poplatek za uložení stavebního odpadu na recyklační skládce (skládkovné) z armovaného betonu zatříděného do Katalogu odpadů pod kódem 17 01 01</t>
  </si>
  <si>
    <t>https://podminky.urs.cz/item/CS_URS_2024_01/997013862</t>
  </si>
  <si>
    <t>997013871</t>
  </si>
  <si>
    <t>Poplatek za uložení stavebního odpadu na recyklační skládce (skládkovné) směsného stavebního a demoličního kód odpadu 17 09 04</t>
  </si>
  <si>
    <t>1174221767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</si>
  <si>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</si>
  <si>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</si>
  <si>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998</t>
  </si>
  <si>
    <t>Přesun hmot</t>
  </si>
  <si>
    <t>33</t>
  </si>
  <si>
    <t>998011008</t>
  </si>
  <si>
    <t>Přesun hmot pro budovy zděné s omezením mechanizace pro budovy v do 6 m</t>
  </si>
  <si>
    <t>-1084849604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</si>
  <si>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</si>
  <si>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https://podminky.urs.cz/item/CS_URS_2024_01/998011008</t>
  </si>
  <si>
    <t>PSV</t>
  </si>
  <si>
    <t>Práce a dodávky PSV</t>
  </si>
  <si>
    <t>763</t>
  </si>
  <si>
    <t>Konstrukce suché výstavby</t>
  </si>
  <si>
    <t>34</t>
  </si>
  <si>
    <t>763111431</t>
  </si>
  <si>
    <t>SDK příčka tl 100 mm profil CW+UW 50 desky 2xH2 12,5 s izolací EI 60 Rw do 51 dB</t>
  </si>
  <si>
    <t>1257223625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</si>
  <si>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</si>
  <si>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>https://podminky.urs.cz/item/CS_URS_2024_01/763111431</t>
  </si>
  <si>
    <t>(0,6+0,8)*3,5</t>
  </si>
  <si>
    <t>35</t>
  </si>
  <si>
    <t>763135102.1</t>
  </si>
  <si>
    <t>Montáž SDK kazetového podhledu z kazet 600x600 mm na zavěšenou nosnou konstrukci</t>
  </si>
  <si>
    <t>-394631717</t>
  </si>
  <si>
    <t>Montáž sádrokartonového podhledu kazetového demontovatelného, velikosti kazet 600x600 mm včetně zavěšené nosné konstrukce</t>
  </si>
  <si>
    <t>https://podminky.urs.cz/item/CS_URS_2024_01/763135102.1</t>
  </si>
  <si>
    <t>Poznámka k položce:_x000d_
Specifikace obsahu dodávky a položky dle PD: PO1</t>
  </si>
  <si>
    <t>36</t>
  </si>
  <si>
    <t>59030571.1</t>
  </si>
  <si>
    <t>podhled kazetový bez děrování, 600x600mm</t>
  </si>
  <si>
    <t>-750518539</t>
  </si>
  <si>
    <t>Poznámka k položce:_x000d_
- Demontovatelný antikabteriální hygienický širokopásmový akustický minerální podhled do prostředí s ožadavkem na nízkou úroveň prachových částic. Možnost omývání pohledových panelů po celé ploše ze všech stran. Rastr skrytý symetrický, zesílený, antikorozní - třídy C3 rozměr panelu 600x600x20mm, podhled s certifikací do čistého prostředí</t>
  </si>
  <si>
    <t>164,5*1,1</t>
  </si>
  <si>
    <t>37</t>
  </si>
  <si>
    <t>763431803</t>
  </si>
  <si>
    <t>Demontáž minerálního podhledu zavěšeného na skrytém roštu</t>
  </si>
  <si>
    <t>742916004</t>
  </si>
  <si>
    <t>Demontáž podhledu minerálního na zavěšeném na roštu skrytém</t>
  </si>
  <si>
    <t>https://podminky.urs.cz/item/CS_URS_2024_01/763431803</t>
  </si>
  <si>
    <t>38</t>
  </si>
  <si>
    <t>775591197</t>
  </si>
  <si>
    <t>Montáž parozábrany se samolepícím proužkem</t>
  </si>
  <si>
    <t>1000339857</t>
  </si>
  <si>
    <t>https://podminky.urs.cz/item/CS_URS_2024_01/775591197</t>
  </si>
  <si>
    <t>39</t>
  </si>
  <si>
    <t>28329027</t>
  </si>
  <si>
    <t>fólie PE vyztužená Al vrstvou pro parotěsnou vrstvu 150g/m2</t>
  </si>
  <si>
    <t>-798392295</t>
  </si>
  <si>
    <t>40</t>
  </si>
  <si>
    <t>998763321</t>
  </si>
  <si>
    <t>Přesun hmot tonážní pro konstrukce montované z desek s omezením mechanizace v objektech v do 6 m</t>
  </si>
  <si>
    <t>1163332292</t>
  </si>
  <si>
    <t>Přesun hmot pro konstrukce montované z desek sádrokartonových, sádrovláknitých, cementovláknitých nebo cementových stanovený z hmotnosti přesunovaného materiálu vodorovná dopravní vzdálenost do 50 m s omezením mechanizace v objektech výšky do 6 m</t>
  </si>
  <si>
    <t>https://podminky.urs.cz/item/CS_URS_2024_01/998763321</t>
  </si>
  <si>
    <t>764</t>
  </si>
  <si>
    <t>Konstrukce klempířské</t>
  </si>
  <si>
    <t>41</t>
  </si>
  <si>
    <t>764226444</t>
  </si>
  <si>
    <t>Oplechování parapetů rovných celoplošně lepené z Al plechu rš 330 mm</t>
  </si>
  <si>
    <t>890123585</t>
  </si>
  <si>
    <t>Oplechování parapetů z hliníkového plechu rovných celoplošně lepené, bez rohů rš 330 mm</t>
  </si>
  <si>
    <t>https://podminky.urs.cz/item/CS_URS_2024_01/764226444</t>
  </si>
  <si>
    <t>766</t>
  </si>
  <si>
    <t>Konstrukce truhlářské</t>
  </si>
  <si>
    <t>42</t>
  </si>
  <si>
    <t>766660002</t>
  </si>
  <si>
    <t>Montáž dveřních křídel otvíravých jednokřídlových š přes 0,8 m do ocelové zárubně</t>
  </si>
  <si>
    <t>47723156</t>
  </si>
  <si>
    <t>Montáž dveřních křídel dřevěných nebo plastových otevíravých do ocelové zárubně povrchově upravených jednokřídlových, šířky přes 800 mm</t>
  </si>
  <si>
    <t>https://podminky.urs.cz/item/CS_URS_2024_01/766660002</t>
  </si>
  <si>
    <t>43</t>
  </si>
  <si>
    <t>61162029</t>
  </si>
  <si>
    <t>dveře jednokřídlé dřevotřískové povrch fóliový plné 1100x1970-2100mm</t>
  </si>
  <si>
    <t>-1572015456</t>
  </si>
  <si>
    <t>Poznámka k položce:_x000d_
Specifikace obsahu položky a dodávky dle PD: T1</t>
  </si>
  <si>
    <t>44</t>
  </si>
  <si>
    <t>28355003.1</t>
  </si>
  <si>
    <t>Ochranný kryt rohů s batericidní úpravou pro čisté prostory (délky do 3m)</t>
  </si>
  <si>
    <t>1681664923</t>
  </si>
  <si>
    <t>Poznámka k položce:_x000d_
Specifikace položky dle PD: P6</t>
  </si>
  <si>
    <t>45</t>
  </si>
  <si>
    <t>766660717</t>
  </si>
  <si>
    <t>Montáž dveřních křídel samozavírače na ocelovou zárubeň</t>
  </si>
  <si>
    <t>-767092665</t>
  </si>
  <si>
    <t>Montáž dveřních doplňků samozavírače na zárubeň ocelovou</t>
  </si>
  <si>
    <t>https://podminky.urs.cz/item/CS_URS_2024_01/766660717</t>
  </si>
  <si>
    <t>46</t>
  </si>
  <si>
    <t>54917250</t>
  </si>
  <si>
    <t>samozavírač dveří hydraulický</t>
  </si>
  <si>
    <t>1876996522</t>
  </si>
  <si>
    <t>47</t>
  </si>
  <si>
    <t>549258011</t>
  </si>
  <si>
    <t>D+M zámek dveřní</t>
  </si>
  <si>
    <t>352559334</t>
  </si>
  <si>
    <t xml:space="preserve">D+M zámek dveřní </t>
  </si>
  <si>
    <t>48</t>
  </si>
  <si>
    <t>766660717.1</t>
  </si>
  <si>
    <t>soubor</t>
  </si>
  <si>
    <t>-2121401063</t>
  </si>
  <si>
    <t xml:space="preserve">D+M pohonu dveří včetně doplňků </t>
  </si>
  <si>
    <t xml:space="preserve">Poznámka k položce:_x000d_
E76 - pohon SW300-2 Pull pro 2kř. otíravé pož. dv._x000d_
Délka krytu (CL): 2140_x000d_
s požární odolností: požární odolnost_x000d_
Barva koncovek: Černá_x000d_
Směr otevírání: Pull/Pull_x000d_
Kryt: Kryt v celé délce_x000d_
Montážní plát: Montážní plech 125x6_x000d_
Délka montážního plátu: 2140_x000d_
Povrchová úprava: RAL_x000d_
Barva: Nezadáno_x000d_
Door placing: Exterior_x000d_
Inverse (spring opening): No_x000d_
Lower Arm Adaptor M10 Kit BK 2ks_x000d_
Pull Arm Syst.w.Sl.Guide SW300 2ks_x000d_
PS-4C volič funkcí s klíčem (černý), povrchová montáž _x000d_
Skříňka pro povrchovou montáž voliče funkcí PSX-X _x000d_
Battery Assembly SW300 2ks_x000d_
Extension 20mm 2ks_x000d_
Sensor SA53 _x000d_
Nouzové tlačítko EBN bez aretace _x000d_
Bezpečnostní senzor 4Safe Line, L=350mm, černé provedení 2ks_x000d_
Bezpečnostní senzor 4Safe Line, L=1200mm, černé provedení, průžný kabel, na aktivní křídlo 2ks_x000d_
Rod Kit _x000d_
Doprava, montáž </t>
  </si>
  <si>
    <t>49</t>
  </si>
  <si>
    <t>766662811</t>
  </si>
  <si>
    <t>Demontáž dveřních konstrukcí vč. prahu a zárubně (ocellové nebo obložkové) šířky do 1,0m</t>
  </si>
  <si>
    <t>436079439</t>
  </si>
  <si>
    <t>https://podminky.urs.cz/item/CS_URS_2024_01/766662811</t>
  </si>
  <si>
    <t>50</t>
  </si>
  <si>
    <t>766691914</t>
  </si>
  <si>
    <t>Vyvěšení nebo zavěšení dřevěných křídel dveří pl do 2 m2</t>
  </si>
  <si>
    <t>75641004</t>
  </si>
  <si>
    <t>Ostatní práce vyvěšení nebo zavěšení křídel s případným uložením a opětovným zavěšením po provedení stavebních změn dřevěných dveřních, plochy do 2 m2</t>
  </si>
  <si>
    <t>https://podminky.urs.cz/item/CS_URS_2024_01/766691914</t>
  </si>
  <si>
    <t>51</t>
  </si>
  <si>
    <t>775429121</t>
  </si>
  <si>
    <t>D+M podlahové profily, lišty, ukončovací lišty, kryty</t>
  </si>
  <si>
    <t>110152125</t>
  </si>
  <si>
    <t>https://podminky.urs.cz/item/CS_URS_2024_01/775429121</t>
  </si>
  <si>
    <t>Poznámka k položce:_x000d_
Specifikace položky dle PD: AL10, AL11, AL12</t>
  </si>
  <si>
    <t>767</t>
  </si>
  <si>
    <t>Konstrukce zámečnické</t>
  </si>
  <si>
    <t>52</t>
  </si>
  <si>
    <t>767610126</t>
  </si>
  <si>
    <t>Montáž oken kovových jednoduchých otevíravých do zdiva pl přes 0,6 do 1,5 m2</t>
  </si>
  <si>
    <t>-1514651929</t>
  </si>
  <si>
    <t>Montáž oken jednoduchých z hliníkových nebo ocelových profilů na polyuretanovou pěnu otevíravých do zdiva, plochy přes 0,6 do 1,5 m2</t>
  </si>
  <si>
    <t>https://podminky.urs.cz/item/CS_URS_2024_01/767610126</t>
  </si>
  <si>
    <t>53</t>
  </si>
  <si>
    <t>61140052</t>
  </si>
  <si>
    <t>okno AL otevíravé/sklopné trojsklo přes plochu 1m2 do v 1,5m</t>
  </si>
  <si>
    <t>-512232318</t>
  </si>
  <si>
    <t>okno AL otvíravé/sklopné trojsklo přes plochu 1m2 do v 1,5m</t>
  </si>
  <si>
    <t>Poznámka k položce:_x000d_
včetně připojovací těsnící pásky vnitřní a vnější</t>
  </si>
  <si>
    <t>54</t>
  </si>
  <si>
    <t>767620718</t>
  </si>
  <si>
    <t>Montáž oken kovových - pákového uzávěru</t>
  </si>
  <si>
    <t>605497930</t>
  </si>
  <si>
    <t>Ostatní práce a doplňky při montáži oken a stěn montáž kování pákového uzávěru</t>
  </si>
  <si>
    <t>https://podminky.urs.cz/item/CS_URS_2024_01/767620718</t>
  </si>
  <si>
    <t>55</t>
  </si>
  <si>
    <t>54913110</t>
  </si>
  <si>
    <t>kování uzávěr ventilační okenní pákový</t>
  </si>
  <si>
    <t>1098169088</t>
  </si>
  <si>
    <t>56</t>
  </si>
  <si>
    <t>998767121</t>
  </si>
  <si>
    <t>Přesun hmot tonážní pro zámečnické konstrukce ruční v objektech v do 6 m</t>
  </si>
  <si>
    <t>-2130439104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</si>
  <si>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</si>
  <si>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</si>
  <si>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776</t>
  </si>
  <si>
    <t>Podlahy povlakové</t>
  </si>
  <si>
    <t>57</t>
  </si>
  <si>
    <t>776111116</t>
  </si>
  <si>
    <t>Odstranění zbytků lepidla z podkladu povlakových podlah broušením</t>
  </si>
  <si>
    <t>1222444060</t>
  </si>
  <si>
    <t>Příprava podkladu broušení podlah stávajícího podkladu pro odstranění lepidla (po starých krytinách)</t>
  </si>
  <si>
    <t>https://podminky.urs.cz/item/CS_URS_2024_01/776111116</t>
  </si>
  <si>
    <t>164,5+8,5</t>
  </si>
  <si>
    <t>58</t>
  </si>
  <si>
    <t>776111127</t>
  </si>
  <si>
    <t>Broušení stávajícího podkladu povlakových podlah diamantovým kotoučem schodišťových stupňů</t>
  </si>
  <si>
    <t>-2043264945</t>
  </si>
  <si>
    <t>Příprava podkladu povlakových podlah a stěn broušení schodišť stávajícího podkladu pro odstranění nerovností (diamantovým kotoučem)</t>
  </si>
  <si>
    <t>https://podminky.urs.cz/item/CS_URS_2024_01/776111127</t>
  </si>
  <si>
    <t>59</t>
  </si>
  <si>
    <t>776111311</t>
  </si>
  <si>
    <t>Vysátí podkladu povlakových podlah</t>
  </si>
  <si>
    <t>-1255694015</t>
  </si>
  <si>
    <t>Příprava podkladu vysátí podlah</t>
  </si>
  <si>
    <t>https://podminky.urs.cz/item/CS_URS_2024_01/776111311</t>
  </si>
  <si>
    <t>60</t>
  </si>
  <si>
    <t>776121112</t>
  </si>
  <si>
    <t>Vodou ředitelná penetrace savého podkladu povlakových podlah</t>
  </si>
  <si>
    <t>-569832125</t>
  </si>
  <si>
    <t>Příprava podkladu penetrace vodou ředitelná podlah</t>
  </si>
  <si>
    <t>https://podminky.urs.cz/item/CS_URS_2024_01/776121112</t>
  </si>
  <si>
    <t>61</t>
  </si>
  <si>
    <t>776141124</t>
  </si>
  <si>
    <t>Stěrka podlahová nivelační pro vyrovnání podkladu povlakových podlah pevnosti 30 MPa tl přes 8 do 10 mm</t>
  </si>
  <si>
    <t>1221221423</t>
  </si>
  <si>
    <t>Příprava podkladu vyrovnání samonivelační stěrkou podlah min.pevnosti 30 MPa, tloušťky přes 8 do 10 mm</t>
  </si>
  <si>
    <t>https://podminky.urs.cz/item/CS_URS_2024_01/776141124</t>
  </si>
  <si>
    <t>62</t>
  </si>
  <si>
    <t>776201812</t>
  </si>
  <si>
    <t>Demontáž lepených povlakových podlah s podložkou ručně</t>
  </si>
  <si>
    <t>1037102801</t>
  </si>
  <si>
    <t>Demontáž povlakových podlahovin lepených ručně s podložkou</t>
  </si>
  <si>
    <t>https://podminky.urs.cz/item/CS_URS_2024_01/776201812</t>
  </si>
  <si>
    <t>63</t>
  </si>
  <si>
    <t>776221111</t>
  </si>
  <si>
    <t>Lepení pásů z PVC standardním lepidlem</t>
  </si>
  <si>
    <t>1497280838</t>
  </si>
  <si>
    <t>Montáž podlahovin z PVC lepením standardním lepidlem z pásů standardních</t>
  </si>
  <si>
    <t>https://podminky.urs.cz/item/CS_URS_2024_01/776221111</t>
  </si>
  <si>
    <t>64</t>
  </si>
  <si>
    <t>28411126</t>
  </si>
  <si>
    <t>PVC vinyl antistatický tl 2mm, hm 3100g/m2, hořlavost Bfl-s1, smykové tření µ 0,6, třída zátěže 34/43, odpor krytiny ≤10^8</t>
  </si>
  <si>
    <t>-1255189759</t>
  </si>
  <si>
    <t>173*1,2</t>
  </si>
  <si>
    <t>65</t>
  </si>
  <si>
    <t>776410811</t>
  </si>
  <si>
    <t>Odstranění soklíků a lišt pryžových nebo plastových</t>
  </si>
  <si>
    <t>1985435554</t>
  </si>
  <si>
    <t>Demontáž soklíků nebo lišt pryžových nebo plastových</t>
  </si>
  <si>
    <t>https://podminky.urs.cz/item/CS_URS_2024_01/776410811</t>
  </si>
  <si>
    <t>66</t>
  </si>
  <si>
    <t>776411222</t>
  </si>
  <si>
    <t>Montáž soklíků tahaných (fabiony) obvodových, výšky přes 80 do 100 mm</t>
  </si>
  <si>
    <t>897774573</t>
  </si>
  <si>
    <t>https://podminky.urs.cz/item/CS_URS_2024_01/776411222</t>
  </si>
  <si>
    <t>67</t>
  </si>
  <si>
    <t>998776111</t>
  </si>
  <si>
    <t>Přesun hmot tonážní pro podlahy povlakové s omezením mechanizace v objektech v do 6 m</t>
  </si>
  <si>
    <t>-532876159</t>
  </si>
  <si>
    <t>Přesun hmot pro podlahy povlakové stanovený z hmotnosti přesunovaného materiálu vodorovná dopravní vzdálenost do 50 m s omezením mechanizace v objektech výšky do 6 m</t>
  </si>
  <si>
    <t>https://podminky.urs.cz/item/CS_URS_2024_01/998776111</t>
  </si>
  <si>
    <t>781</t>
  </si>
  <si>
    <t>Dokončovací práce - obklady</t>
  </si>
  <si>
    <t>68</t>
  </si>
  <si>
    <t>781121011</t>
  </si>
  <si>
    <t>Nátěr penetrační na stěnu</t>
  </si>
  <si>
    <t>343101043</t>
  </si>
  <si>
    <t>Příprava podkladu před provedením obkladu nátěr penetrační na stěnu</t>
  </si>
  <si>
    <t>https://podminky.urs.cz/item/CS_URS_2024_01/781121011</t>
  </si>
  <si>
    <t>3,5*8*2+2*2</t>
  </si>
  <si>
    <t>69</t>
  </si>
  <si>
    <t>58581246.1</t>
  </si>
  <si>
    <t>stěrka hydroizolační jednosložková do interiéru pod dlažbu</t>
  </si>
  <si>
    <t>kg</t>
  </si>
  <si>
    <t>-1774922804</t>
  </si>
  <si>
    <t>stěrka hydroizolační jednosložková do interiéru pod obklad</t>
  </si>
  <si>
    <t>70</t>
  </si>
  <si>
    <t>781151031</t>
  </si>
  <si>
    <t>Celoplošné vyrovnání podkladu stěrkou tl 3 mm</t>
  </si>
  <si>
    <t>-100205937</t>
  </si>
  <si>
    <t>Příprava podkladu před provedením obkladu celoplošné vyrovnání podkladu stěrkou, tloušťky 3 mm</t>
  </si>
  <si>
    <t>https://podminky.urs.cz/item/CS_URS_2024_01/781151031</t>
  </si>
  <si>
    <t>71</t>
  </si>
  <si>
    <t>781151041</t>
  </si>
  <si>
    <t>Příplatek k cenám celoplošné vyrovnání stěrkou za každý další 1 mm přes tl 3 mm</t>
  </si>
  <si>
    <t>1745288663</t>
  </si>
  <si>
    <t>Příprava podkladu před provedením obkladu celoplošné vyrovnání podkladu příplatek za každý další 1 mm tloušťky přes 3 mm</t>
  </si>
  <si>
    <t>https://podminky.urs.cz/item/CS_URS_2024_01/781151041</t>
  </si>
  <si>
    <t>60*7</t>
  </si>
  <si>
    <t>72</t>
  </si>
  <si>
    <t>781473810</t>
  </si>
  <si>
    <t>Demontáž obkladů z obkladaček keramických lepených</t>
  </si>
  <si>
    <t>475614089</t>
  </si>
  <si>
    <t>Demontáž obkladů z dlaždic keramických lepených</t>
  </si>
  <si>
    <t>https://podminky.urs.cz/item/CS_URS_2024_01/781473810</t>
  </si>
  <si>
    <t>2,7*((3,85*2+2,2*2)+(1,8*2+2,175*2)+(2,25+1+1+0,5+0,5+1,5+0,5+0,5+2))</t>
  </si>
  <si>
    <t>73</t>
  </si>
  <si>
    <t>781474154</t>
  </si>
  <si>
    <t>Montáž obkladů vnitřních keramických velkoformátových hladkých přes 4 do 6 ks/m2 lepených flexibilním lepidlem</t>
  </si>
  <si>
    <t>-1895176251</t>
  </si>
  <si>
    <t>Montáž obkladů vnitřních stěn z dlaždic keramických lepených flexibilním lepidlem velkoformátových hladkých přes 4 do 6 ks/m2</t>
  </si>
  <si>
    <t>https://podminky.urs.cz/item/CS_URS_2024_01/781474154</t>
  </si>
  <si>
    <t>60+(2,7*((3,85*2+2,2*2)))</t>
  </si>
  <si>
    <t>74</t>
  </si>
  <si>
    <t>59761001</t>
  </si>
  <si>
    <t>obklad velkoformátový keramický hladký přes 4 do 6ks/m2</t>
  </si>
  <si>
    <t>-1944284531</t>
  </si>
  <si>
    <t>92,67*1,2</t>
  </si>
  <si>
    <t>75</t>
  </si>
  <si>
    <t>781477114</t>
  </si>
  <si>
    <t>Příplatek k montáži obkladů vnitřních keramických hladkých za spárování tmelem dvousložkovým</t>
  </si>
  <si>
    <t>-1816587936</t>
  </si>
  <si>
    <t>Montáž obkladů vnitřních stěn z dlaždic keramických Příplatek k cenám za dvousložkový spárovací tmel</t>
  </si>
  <si>
    <t>https://podminky.urs.cz/item/CS_URS_2024_01/781477114</t>
  </si>
  <si>
    <t>76</t>
  </si>
  <si>
    <t>781494511</t>
  </si>
  <si>
    <t>Obklad - dokončující práce profily ukončovací lepené flexibilním lepidlem, nerezové vč. dodávky profilu</t>
  </si>
  <si>
    <t>-1434525080</t>
  </si>
  <si>
    <t>https://podminky.urs.cz/item/CS_URS_2024_01/781494511</t>
  </si>
  <si>
    <t>77</t>
  </si>
  <si>
    <t>781495115</t>
  </si>
  <si>
    <t>Spárování vnitřních obkladů silikonem</t>
  </si>
  <si>
    <t>62969615</t>
  </si>
  <si>
    <t>Obklad - dokončující práce ostatní práce spárování silikonem</t>
  </si>
  <si>
    <t>https://podminky.urs.cz/item/CS_URS_2024_01/781495115</t>
  </si>
  <si>
    <t>78</t>
  </si>
  <si>
    <t>998781111</t>
  </si>
  <si>
    <t>Přesun hmot tonážní pro obklady keramické s omezením mechanizace v objektech v do 6 m</t>
  </si>
  <si>
    <t>-2067844964</t>
  </si>
  <si>
    <t>Přesun hmot pro obklady keramické stanovený z hmotnosti přesunovaného materiálu vodorovná dopravní vzdálenost do 50 m s omezením mechanizace v objektech výšky do 6 m</t>
  </si>
  <si>
    <t>https://podminky.urs.cz/item/CS_URS_2024_01/998781111</t>
  </si>
  <si>
    <t>783</t>
  </si>
  <si>
    <t>Dokončovací práce - nátěry</t>
  </si>
  <si>
    <t>79</t>
  </si>
  <si>
    <t>783301303</t>
  </si>
  <si>
    <t>Bezoplachové odrezivění zámečnických konstrukcí</t>
  </si>
  <si>
    <t>1262205386</t>
  </si>
  <si>
    <t>Příprava podkladu zámečnických konstrukcí před provedením nátěru odrezivění odrezovačem bezoplachovým</t>
  </si>
  <si>
    <t>https://podminky.urs.cz/item/CS_URS_2024_01/783301303</t>
  </si>
  <si>
    <t>80</t>
  </si>
  <si>
    <t>783301401</t>
  </si>
  <si>
    <t>Ometení zámečnických konstrukcí</t>
  </si>
  <si>
    <t>1900149729</t>
  </si>
  <si>
    <t>Příprava podkladu zámečnických konstrukcí před provedením nátěru ometení</t>
  </si>
  <si>
    <t>https://podminky.urs.cz/item/CS_URS_2024_01/783301401</t>
  </si>
  <si>
    <t>81</t>
  </si>
  <si>
    <t>783314101</t>
  </si>
  <si>
    <t>Základní jednonásobný syntetický nátěr zámečnických konstrukcí</t>
  </si>
  <si>
    <t>-1742518843</t>
  </si>
  <si>
    <t>Základní nátěr zámečnických konstrukcí jednonásobný syntetický</t>
  </si>
  <si>
    <t>https://podminky.urs.cz/item/CS_URS_2024_01/783314101</t>
  </si>
  <si>
    <t>82</t>
  </si>
  <si>
    <t>783315101</t>
  </si>
  <si>
    <t>Mezinátěr jednonásobný syntetický standardní zámečnických konstrukcí</t>
  </si>
  <si>
    <t>-699749859</t>
  </si>
  <si>
    <t>Mezinátěr zámečnických konstrukcí jednonásobný syntetický standardní</t>
  </si>
  <si>
    <t>https://podminky.urs.cz/item/CS_URS_2024_01/783315101</t>
  </si>
  <si>
    <t>83</t>
  </si>
  <si>
    <t>783317101</t>
  </si>
  <si>
    <t>Krycí jednonásobný syntetický standardní nátěr zámečnických konstrukcí</t>
  </si>
  <si>
    <t>-1747212921</t>
  </si>
  <si>
    <t>Krycí nátěr (email) zámečnických konstrukcí jednonásobný syntetický standardní</t>
  </si>
  <si>
    <t>https://podminky.urs.cz/item/CS_URS_2024_01/783317101</t>
  </si>
  <si>
    <t>84</t>
  </si>
  <si>
    <t>783343101</t>
  </si>
  <si>
    <t>Základní jednonásobný impregnační polyuretanový nátěr zámečnických konstrukcí</t>
  </si>
  <si>
    <t>-1496710906</t>
  </si>
  <si>
    <t>Základní impregnační nátěr zámečnických konstrukcí aktivátorem rzi na zkorodovaný povrch jednonásobný polyuretanový</t>
  </si>
  <si>
    <t>https://podminky.urs.cz/item/CS_URS_2024_01/783343101</t>
  </si>
  <si>
    <t>784</t>
  </si>
  <si>
    <t>Dokončovací práce - malby a tapety</t>
  </si>
  <si>
    <t>85</t>
  </si>
  <si>
    <t>784171101</t>
  </si>
  <si>
    <t>Zakrytí vnitřních podlah včetně pozdějšího odkrytí</t>
  </si>
  <si>
    <t>866291858</t>
  </si>
  <si>
    <t>Zakrytí nemalovaných ploch (materiál ve specifikaci) včetně pozdějšího odkrytí podlah</t>
  </si>
  <si>
    <t>https://podminky.urs.cz/item/CS_URS_2024_01/784171101</t>
  </si>
  <si>
    <t>86</t>
  </si>
  <si>
    <t>58124842</t>
  </si>
  <si>
    <t>fólie pro malířské potřeby zakrývací tl 7µ 4x5m</t>
  </si>
  <si>
    <t>1341702674</t>
  </si>
  <si>
    <t>87</t>
  </si>
  <si>
    <t>784171111</t>
  </si>
  <si>
    <t>Zakrytí vnitřních ploch stěn v místnostech v do 3,80 m</t>
  </si>
  <si>
    <t>-639589474</t>
  </si>
  <si>
    <t>Zakrytí nemalovaných ploch (materiál ve specifikaci) včetně pozdějšího odkrytí svislých ploch např. stěn, oken, dveří v místnostech výšky do 3,80</t>
  </si>
  <si>
    <t>https://podminky.urs.cz/item/CS_URS_2024_01/784171111</t>
  </si>
  <si>
    <t>88</t>
  </si>
  <si>
    <t>784171121</t>
  </si>
  <si>
    <t>Zakrytí vnitřních ploch konstrukcí nebo prvků v místnostech v do 3,80 m</t>
  </si>
  <si>
    <t>996982876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</si>
  <si>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</si>
  <si>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https://podminky.urs.cz/item/CS_URS_2024_01/784171121</t>
  </si>
  <si>
    <t>89</t>
  </si>
  <si>
    <t>784181101</t>
  </si>
  <si>
    <t>Základní akrylátová jednonásobná bezbarvá penetrace podkladu v místnostech v do 3,80 m</t>
  </si>
  <si>
    <t>1116192268</t>
  </si>
  <si>
    <t>Penetrace podkladu jednonásobná základní akrylátová bezbarvá v místnostech výšky do 3,80 m</t>
  </si>
  <si>
    <t>https://podminky.urs.cz/item/CS_URS_2024_01/784181101</t>
  </si>
  <si>
    <t>80*3,5+17*3,5+233*3,5</t>
  </si>
  <si>
    <t>90</t>
  </si>
  <si>
    <t>784221131</t>
  </si>
  <si>
    <t>Příplatek k cenám 2x maleb za sucha otěruvzdorných za provádění pl do 5 m2</t>
  </si>
  <si>
    <t>-1978698316</t>
  </si>
  <si>
    <t>Malby z malířských směsí otěruvzdorných za sucha Příplatek k cenám dvojnásobných maleb za zvýšenou pracnost při provádění malého rozsahu plochy do 5 m2</t>
  </si>
  <si>
    <t>https://podminky.urs.cz/item/CS_URS_2024_01/784221131</t>
  </si>
  <si>
    <t>91</t>
  </si>
  <si>
    <t>784351031</t>
  </si>
  <si>
    <t>Malby antibakteriální v místnostech v do 3,80 m</t>
  </si>
  <si>
    <t>-2133046757</t>
  </si>
  <si>
    <t>Malby antibakteriální v místnostech výšky do 3,80 m</t>
  </si>
  <si>
    <t>https://podminky.urs.cz/item/CS_URS_2024_01/784351031</t>
  </si>
  <si>
    <t>1155*3</t>
  </si>
  <si>
    <t>02 - ZTI (VODA, KANALIZACE, ÚT)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</si>
  <si>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</si>
  <si>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</si>
  <si>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</si>
  <si>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</si>
  <si>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</si>
  <si>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</si>
  <si>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</si>
  <si>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721</t>
  </si>
  <si>
    <t>Zdravotechnika - vnitřní kanalizace</t>
  </si>
  <si>
    <t>721170972</t>
  </si>
  <si>
    <t>Opravy odpadního potrubí plastového krácení trub DN 50</t>
  </si>
  <si>
    <t>2105168516</t>
  </si>
  <si>
    <t>https://podminky.urs.cz/item/CS_URS_2025_01/721170972</t>
  </si>
  <si>
    <t>Poznámka k položce:_x000d_
- zaslepení potrubí DN 50</t>
  </si>
  <si>
    <t>721171803</t>
  </si>
  <si>
    <t>Demontáž potrubí z novodurových trub odpadních nebo připojovacích do D 75</t>
  </si>
  <si>
    <t>-289285936</t>
  </si>
  <si>
    <t>https://podminky.urs.cz/item/CS_URS_2025_01/721171803</t>
  </si>
  <si>
    <t>721171808</t>
  </si>
  <si>
    <t>Demontáž potrubí z novodurových trub odpadních nebo připojovacích přes 75 do D 114</t>
  </si>
  <si>
    <t>471638960</t>
  </si>
  <si>
    <t>https://podminky.urs.cz/item/CS_URS_2025_01/721171808</t>
  </si>
  <si>
    <t>721171903</t>
  </si>
  <si>
    <t>Opravy odpadního potrubí plastového vsazení odbočky do potrubí DN 50</t>
  </si>
  <si>
    <t>874623734</t>
  </si>
  <si>
    <t>https://podminky.urs.cz/item/CS_URS_2025_01/721171903</t>
  </si>
  <si>
    <t>721171905</t>
  </si>
  <si>
    <t>Opravy odpadního potrubí plastového vsazení odbočky do potrubí DN 110</t>
  </si>
  <si>
    <t>1241356570</t>
  </si>
  <si>
    <t>https://podminky.urs.cz/item/CS_URS_2025_01/721171905</t>
  </si>
  <si>
    <t>721171913</t>
  </si>
  <si>
    <t>Opravy odpadního potrubí plastového propojení dosavadního potrubí DN 50</t>
  </si>
  <si>
    <t>994975477</t>
  </si>
  <si>
    <t>https://podminky.urs.cz/item/CS_URS_2025_01/721171913</t>
  </si>
  <si>
    <t>721171915</t>
  </si>
  <si>
    <t>Opravy odpadního potrubí plastového propojení dosavadního potrubí DN 110</t>
  </si>
  <si>
    <t>-1528566963</t>
  </si>
  <si>
    <t>https://podminky.urs.cz/item/CS_URS_2025_01/721171915</t>
  </si>
  <si>
    <t>721175201</t>
  </si>
  <si>
    <t>Plastové potrubí odhlučněné třívrstvé připojovací DN 32</t>
  </si>
  <si>
    <t>-1976987266</t>
  </si>
  <si>
    <t>https://podminky.urs.cz/item/CS_URS_2025_01/721175201</t>
  </si>
  <si>
    <t>6+8+2</t>
  </si>
  <si>
    <t>Součet</t>
  </si>
  <si>
    <t>721175203</t>
  </si>
  <si>
    <t>Plastové potrubí odhlučněné třívrstvé připojovací DN 50</t>
  </si>
  <si>
    <t>-39706934</t>
  </si>
  <si>
    <t>https://podminky.urs.cz/item/CS_URS_2025_01/721175203</t>
  </si>
  <si>
    <t>6+3</t>
  </si>
  <si>
    <t>721175205</t>
  </si>
  <si>
    <t>Plastové potrubí odhlučněné třívrstvé připojovací DN 110</t>
  </si>
  <si>
    <t>437687054</t>
  </si>
  <si>
    <t>https://podminky.urs.cz/item/CS_URS_2025_01/721175205</t>
  </si>
  <si>
    <t>1+5</t>
  </si>
  <si>
    <t>721194103</t>
  </si>
  <si>
    <t>Vyměření přípojek na potrubí vyvedení a upevnění odpadních výpustek DN 32</t>
  </si>
  <si>
    <t>-883056107</t>
  </si>
  <si>
    <t>https://podminky.urs.cz/item/CS_URS_2025_01/721194103</t>
  </si>
  <si>
    <t>721194105</t>
  </si>
  <si>
    <t>Vyměření přípojek na potrubí vyvedení a upevnění odpadních výpustek DN 50</t>
  </si>
  <si>
    <t>1018887901</t>
  </si>
  <si>
    <t>https://podminky.urs.cz/item/CS_URS_2025_01/721194105</t>
  </si>
  <si>
    <t>721194109</t>
  </si>
  <si>
    <t>Vyměření přípojek na potrubí vyvedení a upevnění odpadních výpustek DN 110</t>
  </si>
  <si>
    <t>1074963154</t>
  </si>
  <si>
    <t>https://podminky.urs.cz/item/CS_URS_2025_01/721194109</t>
  </si>
  <si>
    <t>721210813</t>
  </si>
  <si>
    <t>Demontáž kanalizačního příslušenství vpustí podlahových z kyselinovzdorné kameniny DN 100</t>
  </si>
  <si>
    <t>567966194</t>
  </si>
  <si>
    <t>https://podminky.urs.cz/item/CS_URS_2025_01/721210813</t>
  </si>
  <si>
    <t>721211421</t>
  </si>
  <si>
    <t>Podlahové vpusti se svislým odtokem DN 50/75/110 mřížka nerez 115x115</t>
  </si>
  <si>
    <t>-1177311891</t>
  </si>
  <si>
    <t>https://podminky.urs.cz/item/CS_URS_2025_01/721211421</t>
  </si>
  <si>
    <t>721220801</t>
  </si>
  <si>
    <t>Demontáž zápachových uzávěrek do DN 70</t>
  </si>
  <si>
    <t>1616950727</t>
  </si>
  <si>
    <t>https://podminky.urs.cz/item/CS_URS_2025_01/721220801</t>
  </si>
  <si>
    <t>721229111</t>
  </si>
  <si>
    <t>Zápachové uzávěrky montáž zápachových uzávěrek ostatních typů do DN 50</t>
  </si>
  <si>
    <t>-1862997734</t>
  </si>
  <si>
    <t>https://podminky.urs.cz/item/CS_URS_2025_01/721229111</t>
  </si>
  <si>
    <t>55161005</t>
  </si>
  <si>
    <t>Podomítkový sifon pro VZT a klimatizační zařízení DN 32</t>
  </si>
  <si>
    <t>sada</t>
  </si>
  <si>
    <t>637072108</t>
  </si>
  <si>
    <t>721290111</t>
  </si>
  <si>
    <t>Zkouška těsnosti kanalizace v objektech vodou do DN 125</t>
  </si>
  <si>
    <t>968093053</t>
  </si>
  <si>
    <t>https://podminky.urs.cz/item/CS_URS_2025_01/721290111</t>
  </si>
  <si>
    <t>16+9+6</t>
  </si>
  <si>
    <t>998721121</t>
  </si>
  <si>
    <t>Přesun hmot pro vnitřní kanalizaci stanovený z hmotnosti přesunovaného materiálu vodorovná dopravní vzdálenost do 50 m ruční (bez užití mechanizace) v objektech výšky do 6 m</t>
  </si>
  <si>
    <t>-2026176374</t>
  </si>
  <si>
    <t>https://podminky.urs.cz/item/CS_URS_2025_01/998721121</t>
  </si>
  <si>
    <t>722</t>
  </si>
  <si>
    <t>Zdravotechnika - vnitřní vodovod</t>
  </si>
  <si>
    <t>722130801</t>
  </si>
  <si>
    <t>Demontáž potrubí z ocelových trubek pozinkovaných závitových do DN 25</t>
  </si>
  <si>
    <t>-936279266</t>
  </si>
  <si>
    <t>https://podminky.urs.cz/item/CS_URS_2025_01/722130801</t>
  </si>
  <si>
    <t>Poznámka k položce:_x000d_
- INOX demontáž</t>
  </si>
  <si>
    <t>15+10+8</t>
  </si>
  <si>
    <t>722140111</t>
  </si>
  <si>
    <t>Potrubí z ocelových trubek z ušlechtilé oceli (nerez) spojované lisováním PN 16 do 85°C Ø 15/1</t>
  </si>
  <si>
    <t>-956913854</t>
  </si>
  <si>
    <t>https://podminky.urs.cz/item/CS_URS_2025_01/722140111</t>
  </si>
  <si>
    <t>2+2</t>
  </si>
  <si>
    <t>722140112</t>
  </si>
  <si>
    <t>Potrubí z ocelových trubek z ušlechtilé oceli (nerez) spojované lisováním PN 16 do 85°C Ø 18/1</t>
  </si>
  <si>
    <t>-1598449063</t>
  </si>
  <si>
    <t>https://podminky.urs.cz/item/CS_URS_2025_01/722140112</t>
  </si>
  <si>
    <t>6+7+1</t>
  </si>
  <si>
    <t>722140113</t>
  </si>
  <si>
    <t>Potrubí z ocelových trubek z ušlechtilé oceli (nerez) spojované lisováním PN 16 do 85°C Ø 22/1,2</t>
  </si>
  <si>
    <t>792033717</t>
  </si>
  <si>
    <t>https://podminky.urs.cz/item/CS_URS_2025_01/722140113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</si>
  <si>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</si>
  <si>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</si>
  <si>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-322886284</t>
  </si>
  <si>
    <t>https://podminky.urs.cz/item/CS_URS_2025_01/722181221</t>
  </si>
  <si>
    <t>2+3+8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</si>
  <si>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</si>
  <si>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</si>
  <si>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-1301491240</t>
  </si>
  <si>
    <t>https://podminky.urs.cz/item/CS_URS_2025_01/722181241</t>
  </si>
  <si>
    <t>2+11</t>
  </si>
  <si>
    <t>722181812</t>
  </si>
  <si>
    <t>Demontáž ochrany potrubí plstěných pásů z trub, průměru do 50 mm</t>
  </si>
  <si>
    <t>-752334199</t>
  </si>
  <si>
    <t>https://podminky.urs.cz/item/CS_URS_2025_01/722181812</t>
  </si>
  <si>
    <t>722190401</t>
  </si>
  <si>
    <t>Zřízení přípojek na potrubí vyvedení a upevnění výpustek do DN 25</t>
  </si>
  <si>
    <t>-696890695</t>
  </si>
  <si>
    <t>https://podminky.urs.cz/item/CS_URS_2025_01/722190401</t>
  </si>
  <si>
    <t>722190901</t>
  </si>
  <si>
    <t>Opravy ostatní uzavření nebo otevření vodovodního potrubí při opravách včetně vypuštění a napuštění</t>
  </si>
  <si>
    <t>-318339411</t>
  </si>
  <si>
    <t>https://podminky.urs.cz/item/CS_URS_2025_01/722190901</t>
  </si>
  <si>
    <t>722220111</t>
  </si>
  <si>
    <t>Armatury s jedním závitem nástěnky pro výtokový ventil G 1/2"</t>
  </si>
  <si>
    <t>257261692</t>
  </si>
  <si>
    <t>https://podminky.urs.cz/item/CS_URS_2025_01/722220111</t>
  </si>
  <si>
    <t>722220112</t>
  </si>
  <si>
    <t>Armatury s jedním závitem nástěnky pro výtokový ventil G 1"</t>
  </si>
  <si>
    <t>17262849</t>
  </si>
  <si>
    <t>https://podminky.urs.cz/item/CS_URS_2025_01/722220112</t>
  </si>
  <si>
    <t>722220121</t>
  </si>
  <si>
    <t>Armatury s jedním závitem nástěnky pro baterii G 1/2"</t>
  </si>
  <si>
    <t>pár</t>
  </si>
  <si>
    <t>-281254277</t>
  </si>
  <si>
    <t>https://podminky.urs.cz/item/CS_URS_2025_01/722220121</t>
  </si>
  <si>
    <t>722290226</t>
  </si>
  <si>
    <t>Zkoušky, proplach a desinfekce vodovodního potrubí zkoušky těsnosti vodovodního potrubí závitového do DN 50</t>
  </si>
  <si>
    <t>-1118283737</t>
  </si>
  <si>
    <t>https://podminky.urs.cz/item/CS_URS_2025_01/722290226</t>
  </si>
  <si>
    <t>Poznámka k položce:_x000d_
Lisovaný INOX</t>
  </si>
  <si>
    <t>4+14+8</t>
  </si>
  <si>
    <t>998722121</t>
  </si>
  <si>
    <t>Přesun hmot pro vnitřní vodovod stanovený z hmotnosti přesunovaného materiálu vodorovná dopravní vzdálenost do 50 m ruční (bez užití mechanizace) v objektech výšky do 6 m</t>
  </si>
  <si>
    <t>440991513</t>
  </si>
  <si>
    <t>https://podminky.urs.cz/item/CS_URS_2025_01/998722121</t>
  </si>
  <si>
    <t>725</t>
  </si>
  <si>
    <t>Zdravotechnika - zařizovací předměty</t>
  </si>
  <si>
    <t>725112313M</t>
  </si>
  <si>
    <t>Zařízení záchodů klozety nerezové s hlubokým splachováním závěsné s montážní deskou_x000d_
Bezpečnostní provedení - kombi set (toaleta + umyvadlo) centrální splachování_x000d_
1x levé provedení</t>
  </si>
  <si>
    <t>-1984163777</t>
  </si>
  <si>
    <t>Zařízení záchodů klozety nerezové s hlubokým splachováním závěsné s montážní deskou
Bezpečnostní provedení - kombi set (toaleta + umyvadlo) centrální splachování
1x levé provedení</t>
  </si>
  <si>
    <t>https://podminky.urs.cz/item/CS_URS_2024_01/725112313M</t>
  </si>
  <si>
    <t>Poznámka k položce:_x000d_
- levé provedení_x000d_
- včetně šměšovacího termostatického ventilu, dvířek a zhotovení niky</t>
  </si>
  <si>
    <t>725210821</t>
  </si>
  <si>
    <t>Demontáž umyvadel bez výtokových armatur umyvadel</t>
  </si>
  <si>
    <t>448000501</t>
  </si>
  <si>
    <t>https://podminky.urs.cz/item/CS_URS_2025_01/725210821</t>
  </si>
  <si>
    <t>725241222</t>
  </si>
  <si>
    <t>Sprchové vaničky z litého polymermramoru čtvrtkruhové 800x800 mm</t>
  </si>
  <si>
    <t>40700098</t>
  </si>
  <si>
    <t>https://podminky.urs.cz/item/CS_URS_2025_01/725241222</t>
  </si>
  <si>
    <t>Poznámka k položce:_x000d_
- nizká varianta</t>
  </si>
  <si>
    <t>725820801</t>
  </si>
  <si>
    <t>Demontáž baterií nástěnných do G 3/4</t>
  </si>
  <si>
    <t>-58889487</t>
  </si>
  <si>
    <t>https://podminky.urs.cz/item/CS_URS_2025_01/725820801</t>
  </si>
  <si>
    <t>725841312</t>
  </si>
  <si>
    <t>Baterie sprchové nástěnné pákové</t>
  </si>
  <si>
    <t>-913725744</t>
  </si>
  <si>
    <t>https://podminky.urs.cz/item/CS_URS_2025_01/725841312</t>
  </si>
  <si>
    <t>Poznámka k položce:_x000d_
- vč. příslušenství</t>
  </si>
  <si>
    <t>725860811</t>
  </si>
  <si>
    <t>Demontáž zápachových uzávěrek pro zařizovací předměty jednoduchých</t>
  </si>
  <si>
    <t>1810803362</t>
  </si>
  <si>
    <t>https://podminky.urs.cz/item/CS_URS_2025_01/725860811</t>
  </si>
  <si>
    <t>725865311</t>
  </si>
  <si>
    <t>Zápachové uzávěrky zařizovacích předmětů pro vany sprchových koutů s kulovým kloubem na odtoku DN 40/50</t>
  </si>
  <si>
    <t>-846647044</t>
  </si>
  <si>
    <t>https://podminky.urs.cz/item/CS_URS_2025_01/725865311</t>
  </si>
  <si>
    <t>998725121</t>
  </si>
  <si>
    <t>Přesun hmot pro zařizovací předměty stanovený z hmotnosti přesunovaného materiálu vodorovná dopravní vzdálenost do 50 m ruční (bez užití mechanizace) v objektech výšky do 6 m</t>
  </si>
  <si>
    <t>1321979576</t>
  </si>
  <si>
    <t>https://podminky.urs.cz/item/CS_URS_2025_01/998725121</t>
  </si>
  <si>
    <t>733</t>
  </si>
  <si>
    <t>Ústřední vytápění - rozvodné potrubí</t>
  </si>
  <si>
    <t>733191924</t>
  </si>
  <si>
    <t>Opravy rozvodů potrubí z trubek ocelových závitových normálních i zesílených navaření odbočky na stávající potrubí, odbočka DN 20</t>
  </si>
  <si>
    <t>1437303278</t>
  </si>
  <si>
    <t>https://podminky.urs.cz/item/CS_URS_2025_01/733191924</t>
  </si>
  <si>
    <t>998733121</t>
  </si>
  <si>
    <t>Přesun hmot pro rozvody potrubí stanovený z hmotnosti přesunovaného materiálu vodorovná dopravní vzdálenost do 50 m ruční (bez užití mechanizace) v objektech výšky do 6 m</t>
  </si>
  <si>
    <t>-1191664061</t>
  </si>
  <si>
    <t>https://podminky.urs.cz/item/CS_URS_2025_01/998733121</t>
  </si>
  <si>
    <t>734</t>
  </si>
  <si>
    <t>Ústřední vytápění - armatury</t>
  </si>
  <si>
    <t>734209105</t>
  </si>
  <si>
    <t>Montáž závitových armatur s 1 závitem G 1 (DN 25)</t>
  </si>
  <si>
    <t>-1858008130</t>
  </si>
  <si>
    <t>https://podminky.urs.cz/item/CS_URS_2025_01/734209105</t>
  </si>
  <si>
    <t>55128125</t>
  </si>
  <si>
    <t>hlavice termostatická kapalinová pro veřejné prostory se zajištěním proti sejmutí M30</t>
  </si>
  <si>
    <t>1318039981</t>
  </si>
  <si>
    <t>734209113</t>
  </si>
  <si>
    <t>Montáž závitových armatur se 2 závity G 1/2 (DN 15)</t>
  </si>
  <si>
    <t>619599240</t>
  </si>
  <si>
    <t>https://podminky.urs.cz/item/CS_URS_2025_01/734209113</t>
  </si>
  <si>
    <t>734261417</t>
  </si>
  <si>
    <t>Šroubení regulační radiátorové rohové s vypouštěním G 1/2</t>
  </si>
  <si>
    <t>2089159859</t>
  </si>
  <si>
    <t>https://podminky.urs.cz/item/CS_URS_2025_01/734261417</t>
  </si>
  <si>
    <t>998734121</t>
  </si>
  <si>
    <t>Přesun hmot pro armatury stanovený z hmotnosti přesunovaného materiálu vodorovná dopravní vzdálenost do 50 m ruční (bez užití mechanizace) v objektech výšky do 6 m</t>
  </si>
  <si>
    <t>-418870789</t>
  </si>
  <si>
    <t>https://podminky.urs.cz/item/CS_URS_2025_01/998734121</t>
  </si>
  <si>
    <t>735</t>
  </si>
  <si>
    <t>Ústřední vytápění - otopná tělesa</t>
  </si>
  <si>
    <t>735000912</t>
  </si>
  <si>
    <t>Regulace otopného systému při opravách vyregulování dvojregulačních ventilů a kohoutů s termostatickým ovládáním</t>
  </si>
  <si>
    <t>-669908048</t>
  </si>
  <si>
    <t>https://podminky.urs.cz/item/CS_URS_2025_01/735000912</t>
  </si>
  <si>
    <t>735151821</t>
  </si>
  <si>
    <t>Demontáž otopných těles panelových dvouřadých stavební délky do 1500 mm</t>
  </si>
  <si>
    <t>581229472</t>
  </si>
  <si>
    <t>https://podminky.urs.cz/item/CS_URS_2025_01/735151821</t>
  </si>
  <si>
    <t>735152380</t>
  </si>
  <si>
    <t>Otopná tělesa panelová VK dvoudesková PN 1,0 MPa, T do 110°C bez přídavné přestupní plochy výšky tělesa 600 mm stavební délky / výkonu 1400 mm / 1369 W</t>
  </si>
  <si>
    <t>1034296781</t>
  </si>
  <si>
    <t>https://podminky.urs.cz/item/CS_URS_2025_01/735152380</t>
  </si>
  <si>
    <t>Poznámka k položce:_x000d_
- provedení HYGIENE</t>
  </si>
  <si>
    <t>735191905</t>
  </si>
  <si>
    <t>Ostatní opravy otopných těles odvzdušnění tělesa</t>
  </si>
  <si>
    <t>962197021</t>
  </si>
  <si>
    <t>https://podminky.urs.cz/item/CS_URS_2025_01/735191905</t>
  </si>
  <si>
    <t>998735121</t>
  </si>
  <si>
    <t>Přesun hmot pro otopná tělesa stanovený z hmotnosti přesunovaného materiálu vodorovná dopravní vzdálenost do 50 m ruční (bez užití mechanizace) v objektech výšky do 6 m</t>
  </si>
  <si>
    <t>-1199755726</t>
  </si>
  <si>
    <t>https://podminky.urs.cz/item/CS_URS_2025_01/998735121</t>
  </si>
  <si>
    <t>HZS</t>
  </si>
  <si>
    <t>Hodinové zúčtovací sazby</t>
  </si>
  <si>
    <t>HZS2212</t>
  </si>
  <si>
    <t>Hodinové zúčtovací sazby profesí PSV provádění stavebních instalací instalatér odborný</t>
  </si>
  <si>
    <t>hod</t>
  </si>
  <si>
    <t>512</t>
  </si>
  <si>
    <t>-1949737681</t>
  </si>
  <si>
    <t>https://podminky.urs.cz/item/CS_URS_2025_01/HZS2212</t>
  </si>
  <si>
    <t>Poznámka k položce:_x000d_
- nemocniční provoz - komplikovaná realizace</t>
  </si>
  <si>
    <t>2*8*2</t>
  </si>
  <si>
    <t>HZS2222</t>
  </si>
  <si>
    <t>Hodinové zúčtovací sazby profesí PSV provádění stavebních instalací topenář odborný</t>
  </si>
  <si>
    <t>239473818</t>
  </si>
  <si>
    <t>https://podminky.urs.cz/item/CS_URS_2025_01/HZS2222</t>
  </si>
  <si>
    <t>HZS2491</t>
  </si>
  <si>
    <t>Hodinové zúčtovací sazby profesí PSV zednické výpomoci a pomocné práce PSV dělník zednických výpomocí</t>
  </si>
  <si>
    <t>872061453</t>
  </si>
  <si>
    <t>https://podminky.urs.cz/item/CS_URS_2025_01/HZS2491</t>
  </si>
  <si>
    <t>Poznámka k položce:_x000d_
- zhotovení a zapravení drážek_x000d_
 - drobná nespecifikovaná činnost při realizaci díla_x000d_
 - dodávka práce včetně materiálů</t>
  </si>
  <si>
    <t>2*8*4</t>
  </si>
  <si>
    <t>03 - ELEKTRO_SIL</t>
  </si>
  <si>
    <t xml:space="preserve">    741 - Elektroinstalace - silnoproud</t>
  </si>
  <si>
    <t>M - Práce a dodávky M</t>
  </si>
  <si>
    <t xml:space="preserve">    46-M - Zemní práce při extr.mont.pracích</t>
  </si>
  <si>
    <t>VRN - Vedlejší rozpočtové náklady</t>
  </si>
  <si>
    <t xml:space="preserve">    VRN4 - Inženýrská činnost</t>
  </si>
  <si>
    <t>741</t>
  </si>
  <si>
    <t>Elektroinstalace - silnoproud</t>
  </si>
  <si>
    <t>741112001</t>
  </si>
  <si>
    <t>Montáž krabice zapuštěná plastová kruhová</t>
  </si>
  <si>
    <t>1963203056</t>
  </si>
  <si>
    <t>34571451</t>
  </si>
  <si>
    <t>krabice pod omítku PVC přístrojová kruhová D 70mm hluboká</t>
  </si>
  <si>
    <t>-910477797</t>
  </si>
  <si>
    <t>34571521</t>
  </si>
  <si>
    <t>krabice pod omítku PVC odbočná kruhová D 70mm s víčkem a svorkovnicí</t>
  </si>
  <si>
    <t>-1263799331</t>
  </si>
  <si>
    <t>741112071</t>
  </si>
  <si>
    <t>Montáž krabice přístrojová lištová plast jednoduchá</t>
  </si>
  <si>
    <t>-1394606931</t>
  </si>
  <si>
    <t>34571476</t>
  </si>
  <si>
    <t>krabice lištová PVC přístrojová čtvercová 80x80mm hluboká</t>
  </si>
  <si>
    <t>-1108219402</t>
  </si>
  <si>
    <t>741122611</t>
  </si>
  <si>
    <t>Montáž kabel Cu plný kulatý žíla 3x1,5 až 6 mm2 uložený pevně (např. CYKY)</t>
  </si>
  <si>
    <t>-1241771655</t>
  </si>
  <si>
    <t>34111124</t>
  </si>
  <si>
    <t>kabel silový oheň retardující bezhalogenový bez funkční schopnosti při požáru třída reakce na oheň B2cas1d1a1 jádro Cu 0,6/1kV (1-CXKH-R B2) 3x2,5mm2</t>
  </si>
  <si>
    <t>-746582436</t>
  </si>
  <si>
    <t>741130001</t>
  </si>
  <si>
    <t>Ukončení vodič izolovaný do 2,5 mm2 v rozváděči nebo na přístroji</t>
  </si>
  <si>
    <t>-1869178387</t>
  </si>
  <si>
    <t>741320135</t>
  </si>
  <si>
    <t>Montáž jističů dvoupólových nn do 25 A ve skříni se zapojením vodičů</t>
  </si>
  <si>
    <t>376256948</t>
  </si>
  <si>
    <t>35822149</t>
  </si>
  <si>
    <t>jistič 2-pólový 16 A vypínací charakteristika B vypínací schopnost 6 kA</t>
  </si>
  <si>
    <t>-499458270</t>
  </si>
  <si>
    <t>RMAT00190</t>
  </si>
  <si>
    <t xml:space="preserve">Proudový chránič s jističem  1P+N B16 30mA A</t>
  </si>
  <si>
    <t>-146531813</t>
  </si>
  <si>
    <t>741372062</t>
  </si>
  <si>
    <t>Montáž svítidlo LED interiérové přisazené stropní hranaté nebo kruhové přes 0,09 do 0,36 m2 se zapojením vodičů</t>
  </si>
  <si>
    <t>393226095</t>
  </si>
  <si>
    <t>RMAT0001</t>
  </si>
  <si>
    <t>Sv.LED,35W, 3950 lm,4000K,Ra90,IP40,60*60</t>
  </si>
  <si>
    <t>2036553692</t>
  </si>
  <si>
    <t>741810002</t>
  </si>
  <si>
    <t>Celková prohlídka elektrického rozvodu a zařízení přes 100 000 do 500 000,- Kč</t>
  </si>
  <si>
    <t>-1452265899</t>
  </si>
  <si>
    <t>998741111</t>
  </si>
  <si>
    <t>Přesun hmot tonážní pro silnoproud s omezením mechanizace v objektech v do 6 m</t>
  </si>
  <si>
    <t>-464878401</t>
  </si>
  <si>
    <t>998741129</t>
  </si>
  <si>
    <t>Příplatek k ručnímu přesunu hmot tonážnímu pro silnoproud za zvětšený přesun ZKD 50 m</t>
  </si>
  <si>
    <t>-656671091</t>
  </si>
  <si>
    <t>Práce a dodávky M</t>
  </si>
  <si>
    <t>46-M</t>
  </si>
  <si>
    <t>Zemní práce při extr.mont.pracích</t>
  </si>
  <si>
    <t>468094112</t>
  </si>
  <si>
    <t>Vyvrtání otvorů pro elektroinstalační krabice ve stěnách z cihel hloubky přes 6 do 9 cm</t>
  </si>
  <si>
    <t>1854210685</t>
  </si>
  <si>
    <t>468111111</t>
  </si>
  <si>
    <t>Frézování drážek pro vodiče ve stěnách z cihel do 3x3 cm</t>
  </si>
  <si>
    <t>-154113301</t>
  </si>
  <si>
    <t>468111112</t>
  </si>
  <si>
    <t>Frézování drážek pro vodiče ve stěnách z cihel do 5x5 cm</t>
  </si>
  <si>
    <t>456875926</t>
  </si>
  <si>
    <t>468111312</t>
  </si>
  <si>
    <t>Frézování drážek pro vodiče ve stěnách z betonu do 5x5 cm</t>
  </si>
  <si>
    <t>1437196176</t>
  </si>
  <si>
    <t>469971111</t>
  </si>
  <si>
    <t>Svislá doprava suti a vybouraných hmot při elektromontážích za první podlaží</t>
  </si>
  <si>
    <t>-1717725797</t>
  </si>
  <si>
    <t>469972111</t>
  </si>
  <si>
    <t>Odvoz suti a vybouraných hmot při elektromontážích do 1 km</t>
  </si>
  <si>
    <t>-630834593</t>
  </si>
  <si>
    <t>469972121</t>
  </si>
  <si>
    <t>Příplatek k odvozu suti a vybouraných hmot při elektromontážích za každý další 1 km</t>
  </si>
  <si>
    <t>1843817649</t>
  </si>
  <si>
    <t>HZS2232</t>
  </si>
  <si>
    <t>Hodinová zúčtovací sazba elektrikář odborný</t>
  </si>
  <si>
    <t>-1856891253</t>
  </si>
  <si>
    <t>Poznámka k položce:_x000d_
- demontáže_x000d_
-odb. odpojení ponechávaných obvodů</t>
  </si>
  <si>
    <t>Vedlejší rozpočtové náklady</t>
  </si>
  <si>
    <t>VRN4</t>
  </si>
  <si>
    <t>Inženýrská činnost</t>
  </si>
  <si>
    <t>042703000</t>
  </si>
  <si>
    <t>Technické požadavky na výrobky</t>
  </si>
  <si>
    <t>…</t>
  </si>
  <si>
    <t>1024</t>
  </si>
  <si>
    <t>1709781222</t>
  </si>
  <si>
    <t>Poznámka k položce:_x000d_
Dokumentace a ověření rozvaděčů po úpravách</t>
  </si>
  <si>
    <t>Soupis:</t>
  </si>
  <si>
    <t>03.1 - Připojneí VZT, Pohonu dveří</t>
  </si>
  <si>
    <t>977131110</t>
  </si>
  <si>
    <t>Vrty příklepovými vrtáky D do 16 mm do cihelného zdiva nebo prostého betonu</t>
  </si>
  <si>
    <t>505530855</t>
  </si>
  <si>
    <t>741120301</t>
  </si>
  <si>
    <t>Montáž vodič Cu izolovaný plný a laněný s PVC pláštěm žíla 0,55 až 16 mm2 pevně (např. CY, CHAH-V)</t>
  </si>
  <si>
    <t>2047574783</t>
  </si>
  <si>
    <t>34111101</t>
  </si>
  <si>
    <t>kabel silový oheň retardující bezhalogenový bez funkční schopnosti při požáru třída reakce na oheň B2cas1d1a1 jádro Cu 0,6/1kV (1-CXKH-R B2) 1x6mm2</t>
  </si>
  <si>
    <t>1851140811</t>
  </si>
  <si>
    <t>Poznámka k položce:_x000d_
1-CXKH-R B2 B2cas1d1a1, průměr kabelu 8,7mm</t>
  </si>
  <si>
    <t>741120501</t>
  </si>
  <si>
    <t>Montáž kabelů flexibilních Cu lehkých a středních do 7 žil uložených volně (např. CGSG)</t>
  </si>
  <si>
    <t>1731806779</t>
  </si>
  <si>
    <t>34143286</t>
  </si>
  <si>
    <t>kabel ovládací flexibilní jádro Cu lanované izolace PVC plášť PVC 300/500V (CMSM) 4x1,00mm2</t>
  </si>
  <si>
    <t>255750791</t>
  </si>
  <si>
    <t>Poznámka k položce:_x000d_
CMSM, průměr kabelu 6,6mm</t>
  </si>
  <si>
    <t>698860322</t>
  </si>
  <si>
    <t>34111123</t>
  </si>
  <si>
    <t>kabel silový oheň retardující bezhalogenový bez funkční schopnosti při požáru třída reakce na oheň B2cas1d1a1 jádro Cu 0,6/1kV (1-CXKH-R B2) 3x1,5mm2</t>
  </si>
  <si>
    <t>2137508236</t>
  </si>
  <si>
    <t>Poznámka k položce:_x000d_
1-CXKH-R B2 B2cas1d1a1, průměr kabelu 10,2mm</t>
  </si>
  <si>
    <t>-1534802495</t>
  </si>
  <si>
    <t>Poznámka k položce:_x000d_
1-CXKH-R B2 B2cas1d1a1, průměr kabelu 11,1mm</t>
  </si>
  <si>
    <t>741320105</t>
  </si>
  <si>
    <t>Montáž jističů jednopólových nn do 25 A ve skříni se zapojením vodičů</t>
  </si>
  <si>
    <t>493030952</t>
  </si>
  <si>
    <t>35822115</t>
  </si>
  <si>
    <t>jistič 1-pólový 10 A vypínací charakteristika B vypínací schopnost 6 kA</t>
  </si>
  <si>
    <t>730645698</t>
  </si>
  <si>
    <t>35822128</t>
  </si>
  <si>
    <t>jistič 1-pólový 20 A vypínací charakteristika C vypínací schopnost 6 kA</t>
  </si>
  <si>
    <t>-263119772</t>
  </si>
  <si>
    <t>35822132</t>
  </si>
  <si>
    <t>jistič 1-pólový 25 A vypínací charakteristika C vypínací schopnost 6 kA</t>
  </si>
  <si>
    <t>1898375098</t>
  </si>
  <si>
    <t>741330121</t>
  </si>
  <si>
    <t>Montáž stykač střídavý ve skříni třípólový do 40 A se zapojením vodičů</t>
  </si>
  <si>
    <t>-1614674097</t>
  </si>
  <si>
    <t>35826001</t>
  </si>
  <si>
    <t>relé instalační 230V 2No</t>
  </si>
  <si>
    <t>-1402828601</t>
  </si>
  <si>
    <t>998741101</t>
  </si>
  <si>
    <t>Přesun hmot tonážní pro silnoproud v objektech v do 6 m</t>
  </si>
  <si>
    <t>1761136531</t>
  </si>
  <si>
    <t>-7480843</t>
  </si>
  <si>
    <t>-2061840111</t>
  </si>
  <si>
    <t>Poznámka k položce:_x000d_
Vyhledání tras a vhodného umístění jistích a spínacích prvků</t>
  </si>
  <si>
    <t>04 - ELEKTRO_SLB</t>
  </si>
  <si>
    <t>04.1 - SK</t>
  </si>
  <si>
    <t>SK - Strukturovaná kabeláž</t>
  </si>
  <si>
    <t xml:space="preserve">    D1 - </t>
  </si>
  <si>
    <t xml:space="preserve">    Ostatní - Ostatní</t>
  </si>
  <si>
    <t xml:space="preserve">    VRN - VRN</t>
  </si>
  <si>
    <t>Strukturovaná kabeláž</t>
  </si>
  <si>
    <t>D1</t>
  </si>
  <si>
    <t>KE550HS23/1E-B2ca</t>
  </si>
  <si>
    <t>Instalační kabel Cat.6A STP LSOHFR 550MHz, Euroclass B2ca-s1,d1,a1</t>
  </si>
  <si>
    <t>KE300S24LSOH-B2ca</t>
  </si>
  <si>
    <t>Instalační kabel Cat.5E FTP LSOH 300MHz Euroclass B2ca-s1,d1,a1 - Klinický nouzový alarm</t>
  </si>
  <si>
    <t>KEJ-CEA-S-10G</t>
  </si>
  <si>
    <t>10G keystone modul 1xRJ45 Cat.6A EA STP -zapojení v zásuvce</t>
  </si>
  <si>
    <t>ks</t>
  </si>
  <si>
    <t>KE-RJ45-SC6A</t>
  </si>
  <si>
    <t>Konektor na silný drát RJ45 Cat.6A EA STP AWG 23/22 s ochranou konektoru</t>
  </si>
  <si>
    <t>601140-UP</t>
  </si>
  <si>
    <t>Zásuvka Modulo 50 pro 2xRJ45 80x80mm pod omítku bílá šikmá s dvířky</t>
  </si>
  <si>
    <t>501009</t>
  </si>
  <si>
    <t>Krabice Modulo 50 80x80mm na omítku bílá výška 40mm</t>
  </si>
  <si>
    <t>2CKA001724A1663</t>
  </si>
  <si>
    <t>1724-0-1663 Kryt zásuvky komunikační, s popisovým polem (pro nosnou masku)</t>
  </si>
  <si>
    <t>2CKA001764A0182</t>
  </si>
  <si>
    <t>1764-0-0182 Maska nosná - 2x komunikační</t>
  </si>
  <si>
    <t>2CKA001725A0928</t>
  </si>
  <si>
    <t>Rámeček jednonásobný</t>
  </si>
  <si>
    <t>601120</t>
  </si>
  <si>
    <t>Zásuvka Modulo 45 pro 2xRJ45 45x45mm bílá šikmá s dvířky</t>
  </si>
  <si>
    <t>KEP-EMPTY-24</t>
  </si>
  <si>
    <t>Modulární patch panel neosazený pro 24xRJ45 1U černý</t>
  </si>
  <si>
    <t>KEJ-CEA-S-10G.1</t>
  </si>
  <si>
    <t>10G keystone modul 1xRJ45 Cat.6A EA STP -zapojení v panelu, včetně vyvázání</t>
  </si>
  <si>
    <t>KEL-C6A-P-015</t>
  </si>
  <si>
    <t xml:space="preserve">10G patch kabel Cat.6A STP LSOH šedý  1,5m</t>
  </si>
  <si>
    <t>10G patch kabel Cat.6A STP LSOH šedý 1,5m</t>
  </si>
  <si>
    <t>KEL-C6A-P-020</t>
  </si>
  <si>
    <t xml:space="preserve">10G patch kabel Cat.6A STP LSOH šedý  2 m</t>
  </si>
  <si>
    <t>10G patch kabel Cat.6A STP LSOH šedý 2 m</t>
  </si>
  <si>
    <t>KEL-C6A-P-030</t>
  </si>
  <si>
    <t xml:space="preserve">10G patch kabel Cat.6A STP LSOH šedý  3 m</t>
  </si>
  <si>
    <t>10G patch kabel Cat.6A STP LSOH šedý 3 m</t>
  </si>
  <si>
    <t>KEL-C6A-P-050</t>
  </si>
  <si>
    <t xml:space="preserve">10G patch kabel Cat.6A STP LSOH šedý  5 m</t>
  </si>
  <si>
    <t>10G patch kabel Cat.6A STP LSOH šedý 5 m</t>
  </si>
  <si>
    <t>Pol1</t>
  </si>
  <si>
    <t>Certifikační měření kat. 6A vč. protokolu</t>
  </si>
  <si>
    <t>měr.</t>
  </si>
  <si>
    <t>RAB-VP-X21-A2</t>
  </si>
  <si>
    <t>19' vyvazovací panel 1U černý, 5 x kovový úchyt velký 40 x 80 mm</t>
  </si>
  <si>
    <t>Pol2</t>
  </si>
  <si>
    <t>Uzemnění patch panelu k zemnícímu modulu</t>
  </si>
  <si>
    <t>AH-ACC-BKT-AX-TB</t>
  </si>
  <si>
    <t>AP4000-1-WW WiFi AP Extreme Networks</t>
  </si>
  <si>
    <t>kphdm2-10</t>
  </si>
  <si>
    <t>HDMI 2.0b High Speed + Ethernet kabel, zlacené konektory, 10m</t>
  </si>
  <si>
    <t>078979L</t>
  </si>
  <si>
    <t>PŘEDKONEKTOROVANÁ ZÁSUVKA HDMI 2 MODULY BÍLÁ</t>
  </si>
  <si>
    <t>5525U-A00100</t>
  </si>
  <si>
    <t>Adaptér přístroje Profil 45</t>
  </si>
  <si>
    <t>5016A-A00070 B</t>
  </si>
  <si>
    <t>Kryt přístroje Profil 45</t>
  </si>
  <si>
    <t>3901A-B10 B</t>
  </si>
  <si>
    <t>Rámeček jednonásobný 3901A-B10 B bílá Tango ABB</t>
  </si>
  <si>
    <t>Ostatní</t>
  </si>
  <si>
    <t>Pol3</t>
  </si>
  <si>
    <t>Koordinace, předání, účast na KD</t>
  </si>
  <si>
    <t>Pol4</t>
  </si>
  <si>
    <t>Dokladová část - certifikáty, prohlášení o shodě, uživatelské příručky</t>
  </si>
  <si>
    <t>Pol5</t>
  </si>
  <si>
    <t>Zaškolení a instruktáž osoby uživatele</t>
  </si>
  <si>
    <t>Pol121</t>
  </si>
  <si>
    <t>Podružný instalační materiál a pomocné pracovní výkony</t>
  </si>
  <si>
    <t>Pol7</t>
  </si>
  <si>
    <t>Celkem dokumentace - skutečný stav</t>
  </si>
  <si>
    <t>Pol122</t>
  </si>
  <si>
    <t>Celkem doprava, přesun hmot</t>
  </si>
  <si>
    <t>Pol123</t>
  </si>
  <si>
    <t>Celkem VRN - zařízení staveniště, odběr energií, WC, ostraha, …</t>
  </si>
  <si>
    <t>04.2 - IP KAM+VDT</t>
  </si>
  <si>
    <t>KAMVDT - Kamerový systém a videotelefony</t>
  </si>
  <si>
    <t xml:space="preserve">    Technologie KAM - Technologie KAM</t>
  </si>
  <si>
    <t xml:space="preserve">    Ostatní: - Ostatní:</t>
  </si>
  <si>
    <t>KAMVDT</t>
  </si>
  <si>
    <t>Kamerový systém a videotelefony</t>
  </si>
  <si>
    <t>Technologie KAM</t>
  </si>
  <si>
    <t>DS-2CD2743G2-IZS(2.8</t>
  </si>
  <si>
    <t>4MPix IP Dome kamera; IR 40m, Audio, Alarm, IP67, IK10</t>
  </si>
  <si>
    <t>Ostatní:</t>
  </si>
  <si>
    <t>Pol124</t>
  </si>
  <si>
    <t>Oživení a naprogramování systému, funkční zkoušky</t>
  </si>
  <si>
    <t>Pol125</t>
  </si>
  <si>
    <t xml:space="preserve">Koordinace,  předání, účast na KD</t>
  </si>
  <si>
    <t>Pol16</t>
  </si>
  <si>
    <t>Pol126</t>
  </si>
  <si>
    <t>Pol127</t>
  </si>
  <si>
    <t>Pol128</t>
  </si>
  <si>
    <t>Pol129</t>
  </si>
  <si>
    <t>04.3 - EKV</t>
  </si>
  <si>
    <t>EKV - Elektronická kontrola vstupu</t>
  </si>
  <si>
    <t xml:space="preserve">    Technologie: - Technologie:</t>
  </si>
  <si>
    <t xml:space="preserve">    Kabely: - Kabely:</t>
  </si>
  <si>
    <t xml:space="preserve">    El. otvírače: - El. otvírače:</t>
  </si>
  <si>
    <t>Elektronická kontrola vstupu</t>
  </si>
  <si>
    <t>Technologie:</t>
  </si>
  <si>
    <t>HID R10</t>
  </si>
  <si>
    <t>Čtečka HID R10</t>
  </si>
  <si>
    <t>Pol10</t>
  </si>
  <si>
    <t>Instalační panel pro čtečku HID R10</t>
  </si>
  <si>
    <t>Pol11</t>
  </si>
  <si>
    <t>Systém EKV - programování, konfigurace technologické sítě, nastavení parametrů segmentového řídícího modulu a konfigurace dveřních jednotek</t>
  </si>
  <si>
    <t>Pol12</t>
  </si>
  <si>
    <t>Oživení systému, kontrola funkce a provedení zkoušek</t>
  </si>
  <si>
    <t>Pol13</t>
  </si>
  <si>
    <t>Koordinační práce projektového manažera</t>
  </si>
  <si>
    <t>Kabely:</t>
  </si>
  <si>
    <t>Instalační kabel Cat.5E FTP LSOH 300MHz Euroclass B2ca-s1,d1,a1</t>
  </si>
  <si>
    <t>Pol14</t>
  </si>
  <si>
    <t>PRAFlaCom 2x2x0,8, B2ca,s1,d1</t>
  </si>
  <si>
    <t>El. otvírače:</t>
  </si>
  <si>
    <t>BEFO2411</t>
  </si>
  <si>
    <t>Elektrický otvírač 24V/115mA stavitelná střelka</t>
  </si>
  <si>
    <t>Pol15</t>
  </si>
  <si>
    <t>Pol130</t>
  </si>
  <si>
    <t>Pol18</t>
  </si>
  <si>
    <t>Pol131</t>
  </si>
  <si>
    <t>Pol132</t>
  </si>
  <si>
    <t>04.4 - EVR</t>
  </si>
  <si>
    <t>EVR - Evakuační rozhlas</t>
  </si>
  <si>
    <t xml:space="preserve">    Technologie - Technologie</t>
  </si>
  <si>
    <t xml:space="preserve">    Kabely - Kabely</t>
  </si>
  <si>
    <t>Evakuační rozhlas</t>
  </si>
  <si>
    <t>Technologie</t>
  </si>
  <si>
    <t>Pol21</t>
  </si>
  <si>
    <t>Demontáž a zpětná montáž reproduktoru</t>
  </si>
  <si>
    <t>Kabely</t>
  </si>
  <si>
    <t>Pol22</t>
  </si>
  <si>
    <t>PRAFlaDur-J 2x1,5 RE P60-R</t>
  </si>
  <si>
    <t>Pol23</t>
  </si>
  <si>
    <t>Přepojení a přetažení stávajícího systému NZS</t>
  </si>
  <si>
    <t>Pol24</t>
  </si>
  <si>
    <t>Funkční zkouška</t>
  </si>
  <si>
    <t>Pol133</t>
  </si>
  <si>
    <t>Pol26</t>
  </si>
  <si>
    <t>Pol134</t>
  </si>
  <si>
    <t>Pol135</t>
  </si>
  <si>
    <t>04.5 - EPS</t>
  </si>
  <si>
    <t>EPS - El. požární signalizace</t>
  </si>
  <si>
    <t>El. požární signalizace</t>
  </si>
  <si>
    <t>MCP535X-1</t>
  </si>
  <si>
    <t>MCP535X-1 Tlačítkový manulání hlásič typu B, integrovaný zkratový izolátor, RAL 3001</t>
  </si>
  <si>
    <t>MCP535 AK</t>
  </si>
  <si>
    <t>Popiska pro manuální tlačítkový hlásič typu B se symbolem "ruky"</t>
  </si>
  <si>
    <t>Pol29</t>
  </si>
  <si>
    <t>Demontáž a zpětná montáž hlásíčů</t>
  </si>
  <si>
    <t>Pol30</t>
  </si>
  <si>
    <t>PRAFlaCom 1x2x0,8, B2ca,s1,d1</t>
  </si>
  <si>
    <t>Pol136</t>
  </si>
  <si>
    <t>PRAFlaGuard F 2x2x0,8 P90 R*</t>
  </si>
  <si>
    <t>Pol137</t>
  </si>
  <si>
    <t>Přepojení a přetažení stávajícího systému EPS</t>
  </si>
  <si>
    <t>Pol138</t>
  </si>
  <si>
    <t>Oživení a naprogramování systému</t>
  </si>
  <si>
    <t>Pol33</t>
  </si>
  <si>
    <t>Funkční zkouška EPS</t>
  </si>
  <si>
    <t>Pol34</t>
  </si>
  <si>
    <t>Pol139</t>
  </si>
  <si>
    <t>Pol36</t>
  </si>
  <si>
    <t>Pol140</t>
  </si>
  <si>
    <t>Pol141</t>
  </si>
  <si>
    <t>04.6 - KPS</t>
  </si>
  <si>
    <t>KPS - Komunikace Pacient-Sestra</t>
  </si>
  <si>
    <t>Komunikace Pacient-Sestra</t>
  </si>
  <si>
    <t>N350 IP</t>
  </si>
  <si>
    <t>Napáječ 350W 24V IP</t>
  </si>
  <si>
    <t>SM IP</t>
  </si>
  <si>
    <t>Switch modul ZPT IP</t>
  </si>
  <si>
    <t>TPS IP</t>
  </si>
  <si>
    <t>Terminál personálu signalizační IP</t>
  </si>
  <si>
    <t>ZS TPS IP</t>
  </si>
  <si>
    <t>Zásuvka pro terminál personálu</t>
  </si>
  <si>
    <t>SIJB IP</t>
  </si>
  <si>
    <t>Signalizační jednotka bezdrátová 868 IP</t>
  </si>
  <si>
    <t>ZVST IP</t>
  </si>
  <si>
    <t>Zásuvka volací šňůry s tlačítkem IP</t>
  </si>
  <si>
    <t>VS IP</t>
  </si>
  <si>
    <t>Volací šňůra IP</t>
  </si>
  <si>
    <t>TTNV IP</t>
  </si>
  <si>
    <t>Táhlo nouzového volání s tlačítkem IP</t>
  </si>
  <si>
    <t>SV IP</t>
  </si>
  <si>
    <t>Svítidlo IP</t>
  </si>
  <si>
    <t>IRM-09</t>
  </si>
  <si>
    <t>Instalační rámeček malý</t>
  </si>
  <si>
    <t>IRM SIJ</t>
  </si>
  <si>
    <t>Instalační rámeček malý (SIJ)</t>
  </si>
  <si>
    <t>IRM ZU ZVST</t>
  </si>
  <si>
    <t>Instalační rámeček malý (ZU ZVST)</t>
  </si>
  <si>
    <t>IRS TPS AVKJV</t>
  </si>
  <si>
    <t>Instalační rámeček střední (TPS AVKJV)</t>
  </si>
  <si>
    <t>Pol39</t>
  </si>
  <si>
    <t>Konektor RJ45 včetně proměření</t>
  </si>
  <si>
    <t>Pol40</t>
  </si>
  <si>
    <t>Kontrola a otestování rozvodného vedení</t>
  </si>
  <si>
    <t>Pol41</t>
  </si>
  <si>
    <t>Kontrola provozu a zaškolení</t>
  </si>
  <si>
    <t>Pol42</t>
  </si>
  <si>
    <t>Naprogramování a konfigurace systému</t>
  </si>
  <si>
    <t>Pol43</t>
  </si>
  <si>
    <t>SW historie volání</t>
  </si>
  <si>
    <t>Pol44</t>
  </si>
  <si>
    <t>SW licence účastníka</t>
  </si>
  <si>
    <t>PRAFLASAFE X 2 X 1,5</t>
  </si>
  <si>
    <t>Silový kabel PRAFlaSafe X-o 2 x 1,5</t>
  </si>
  <si>
    <t>Pol45</t>
  </si>
  <si>
    <t>Pol142</t>
  </si>
  <si>
    <t>Pol47</t>
  </si>
  <si>
    <t>Revize</t>
  </si>
  <si>
    <t>Pol143</t>
  </si>
  <si>
    <t>Pol144</t>
  </si>
  <si>
    <t>04.7 - KT</t>
  </si>
  <si>
    <t>KT - Kabelové trasy</t>
  </si>
  <si>
    <t xml:space="preserve">    Kabelové trasy SLB: - Kabelové trasy SLB:</t>
  </si>
  <si>
    <t xml:space="preserve">    Kabelové trasy s fun - Kabelové trasy s fun</t>
  </si>
  <si>
    <t>Kabelové trasy</t>
  </si>
  <si>
    <t>Kabelové trasy SLB:</t>
  </si>
  <si>
    <t>ARK-211130</t>
  </si>
  <si>
    <t>Žlab MERKUR 2 150/ 50 "GZ" -vzdálen.1,8m</t>
  </si>
  <si>
    <t>ARK-211110</t>
  </si>
  <si>
    <t>Žlab MERKUR 2 50/50 "GZ" - vzdálenos.2m</t>
  </si>
  <si>
    <t>Pol50</t>
  </si>
  <si>
    <t>Uchycení žlabu na zěď nebo strop žlab 150</t>
  </si>
  <si>
    <t>Pol51</t>
  </si>
  <si>
    <t>Uchycení žlabu na zěď nebo strop žlab 50</t>
  </si>
  <si>
    <t>PK 160X65 D_HD</t>
  </si>
  <si>
    <t>PK 160X65 D HD KANÁL PARAPETNÍ DUTÝ</t>
  </si>
  <si>
    <t>Pol52</t>
  </si>
  <si>
    <t>NSM Sloup dvoukomorový hliník - sestup od stropu ke stolům</t>
  </si>
  <si>
    <t>HL GRIP1</t>
  </si>
  <si>
    <t>HL GRIP1 Úchytka svazku kabelů 42*33*62m + kotva</t>
  </si>
  <si>
    <t>DKS 8-28</t>
  </si>
  <si>
    <t>DKS 8-28 příchytka pro volné vodiče 3004</t>
  </si>
  <si>
    <t>HMP-8</t>
  </si>
  <si>
    <t xml:space="preserve">HMP-8 hmoždinková příchytka  + pásek</t>
  </si>
  <si>
    <t>HMP-8 hmoždinková příchytka + pásek</t>
  </si>
  <si>
    <t>1440_K25</t>
  </si>
  <si>
    <t>El. instalační trubka 1440 - monoflex - pod omítku vč. vysekání</t>
  </si>
  <si>
    <t>1432_K50</t>
  </si>
  <si>
    <t>El. instalační trubka 1432 - monoflex - pod omítku vč. vysekání</t>
  </si>
  <si>
    <t>1420_K50</t>
  </si>
  <si>
    <t>El. instalační trubka 1420 - monoflex - pod omítku vč. vysekání</t>
  </si>
  <si>
    <t>KP 67/2_KA</t>
  </si>
  <si>
    <t>Krabice pod omítku přístrojová KP 67/2_KA šedá vč. vysekání</t>
  </si>
  <si>
    <t>KT 250/1_KB</t>
  </si>
  <si>
    <t>Krabice pod omítku Kopos KT 250/1_KB uchycení na žlab KPS</t>
  </si>
  <si>
    <t>97103-5131</t>
  </si>
  <si>
    <t>Vybour.otv.cihl.malt.cem. do R=60mm tl.do 150mm</t>
  </si>
  <si>
    <t>97103-5231</t>
  </si>
  <si>
    <t>vybour.otv.cihl.malt.cem.do 0,0225m2 tl.do 150mm</t>
  </si>
  <si>
    <t>Pol53</t>
  </si>
  <si>
    <t>HZS - práce na stávajících trasách slb. a podhledech</t>
  </si>
  <si>
    <t>Pol54</t>
  </si>
  <si>
    <t>Protipožární ucpávky - odhad</t>
  </si>
  <si>
    <t>Kabelové trasy s fun</t>
  </si>
  <si>
    <t>HL P1_10</t>
  </si>
  <si>
    <t>HL P1_10 Úchytka pro jednotlivý kabel + HL S 7,5x52</t>
  </si>
  <si>
    <t>HL P2_10</t>
  </si>
  <si>
    <t>HL P2_10 Úchytka pro jednotlivý kabel + HL S 7,5x52</t>
  </si>
  <si>
    <t>KSK 100_PO</t>
  </si>
  <si>
    <t>Krabice požárně odolná KSK 100_PO 101x101x63,5mm krytí IP66 oranžová</t>
  </si>
  <si>
    <t>Pol55</t>
  </si>
  <si>
    <t>Pol145</t>
  </si>
  <si>
    <t>Pol57</t>
  </si>
  <si>
    <t>Pol146</t>
  </si>
  <si>
    <t>Pol147</t>
  </si>
  <si>
    <t>05 - Medi Plyny</t>
  </si>
  <si>
    <t>D1 - Rozvody medicinálních plynů</t>
  </si>
  <si>
    <t>D2 - Společné náklady</t>
  </si>
  <si>
    <t>Rozvody medicinálních plynů</t>
  </si>
  <si>
    <t>Pol60</t>
  </si>
  <si>
    <t>Trubka Cu průměr 8x1</t>
  </si>
  <si>
    <t>Pol61</t>
  </si>
  <si>
    <t>Trubka Cu průměr 12x1</t>
  </si>
  <si>
    <t>Pol62</t>
  </si>
  <si>
    <t>Trubka Cu průměr 18x1</t>
  </si>
  <si>
    <t>Pol63</t>
  </si>
  <si>
    <t>Prořez potrubí 3%</t>
  </si>
  <si>
    <t>kpl</t>
  </si>
  <si>
    <t>Pol64</t>
  </si>
  <si>
    <t>Tvarovky Cu pr. 8</t>
  </si>
  <si>
    <t>Pol65</t>
  </si>
  <si>
    <t>Tvarovky Cu pr. 12</t>
  </si>
  <si>
    <t>Pol66</t>
  </si>
  <si>
    <t>Tvarovky Cu pr. 18</t>
  </si>
  <si>
    <t>Pol67</t>
  </si>
  <si>
    <t>Pájka Ag 45 + pasta</t>
  </si>
  <si>
    <t>g</t>
  </si>
  <si>
    <t>Pol68</t>
  </si>
  <si>
    <t>Propláchnutí rozvodu dusíkem</t>
  </si>
  <si>
    <t>Pol69</t>
  </si>
  <si>
    <t>Značení potrubních rozvodů</t>
  </si>
  <si>
    <t>Pol70</t>
  </si>
  <si>
    <t>Nátěrové hmoty</t>
  </si>
  <si>
    <t>Pol71</t>
  </si>
  <si>
    <t>Ochranný plyn pro pájení Cu trubek dle ČSN EN ISO 7396-1 ed.2</t>
  </si>
  <si>
    <t>Pol72</t>
  </si>
  <si>
    <t>Uzavírací ventil 1/4"</t>
  </si>
  <si>
    <t>Pol73</t>
  </si>
  <si>
    <t>Kotvení potrubí</t>
  </si>
  <si>
    <t>Pol74</t>
  </si>
  <si>
    <t>Napojení na stávající rozvody</t>
  </si>
  <si>
    <t>Pol75</t>
  </si>
  <si>
    <t>Demontáž stávající části potrubních rozvodů</t>
  </si>
  <si>
    <t>Pol76</t>
  </si>
  <si>
    <t>Uzávěr plynů pro 1 plyn (UP-1) vč. manometru, čidla klinické signalizace a nouzového vstupu (montáž na povrch)</t>
  </si>
  <si>
    <t>Pol77</t>
  </si>
  <si>
    <t>Signalizace tlaků plynů (1 - 6 snímaných tlaků) - klinická signalizace (STP-K)</t>
  </si>
  <si>
    <t>Pol78</t>
  </si>
  <si>
    <t>Instalace terminální nástěnné jednotky</t>
  </si>
  <si>
    <t>Pol79</t>
  </si>
  <si>
    <t>Stropní most pro expektaci (zdvižný - pro jedno lůžko) - 4 x el. zásuvka VDO (záloha UPS + ZIS) - 6 x el. zásuvka ZIS (záloha dieselagregát + ZIS) - 8 x zásuvka ochranného pospojování - 5 x vývod datové sítě RJ45 (1x pro monitorní systém pacienta) - doroz</t>
  </si>
  <si>
    <t>Stropní most pro expektaci (zdvižný - pro jedno lůžko) - 4 x el. zásuvka VDO (záloha UPS + ZIS) - 6 x el. zásuvka ZIS (záloha dieselagregát + ZIS) - 8 x zásuvka ochranného pospojování - 5 x vývod datové sítě RJ45 (1x pro monitorní systém pacienta) - dorozumívací zařízení - příprava - 1 x medicinální kyslík - 1 x stlačený vzduch - 1 x vakuum</t>
  </si>
  <si>
    <t>D2</t>
  </si>
  <si>
    <t>Společné náklady</t>
  </si>
  <si>
    <t>Pol80</t>
  </si>
  <si>
    <t>Vedení montážních prací</t>
  </si>
  <si>
    <t>Pol81</t>
  </si>
  <si>
    <t>Tlaková zkouška - úseková</t>
  </si>
  <si>
    <t>Pol82</t>
  </si>
  <si>
    <t>Tlaková zkouška - závěrečná</t>
  </si>
  <si>
    <t>Pol83</t>
  </si>
  <si>
    <t>Zkoušky potrubních rozvodů dle 7396-1</t>
  </si>
  <si>
    <t>Pol84</t>
  </si>
  <si>
    <t>Výchozí revize - plynová</t>
  </si>
  <si>
    <t>Pol85</t>
  </si>
  <si>
    <t>Výchozí revize - elektro</t>
  </si>
  <si>
    <t>Pol86</t>
  </si>
  <si>
    <t>Proškolení obsluhy, předání dokumentace</t>
  </si>
  <si>
    <t>Pol87</t>
  </si>
  <si>
    <t>Zakreslení skutečného stavu</t>
  </si>
  <si>
    <t>Pol88</t>
  </si>
  <si>
    <t>Dopravné, ubytování</t>
  </si>
  <si>
    <t>06 - Lékařská technologie, vybavení</t>
  </si>
  <si>
    <t>Pol90</t>
  </si>
  <si>
    <t>počítač s LCD monitorem</t>
  </si>
  <si>
    <t>Pol91</t>
  </si>
  <si>
    <t>Nástěnný držák LCD, nosnost 50kg</t>
  </si>
  <si>
    <t>Poznámka k položce:_x000d_
infromační monitor - sanitky</t>
  </si>
  <si>
    <t>Pol92</t>
  </si>
  <si>
    <t>IP telefon, bezdrátový</t>
  </si>
  <si>
    <t>07 - VZT</t>
  </si>
  <si>
    <t>D1 - Zařízení č. 1 – CHL/KLM ambulancí</t>
  </si>
  <si>
    <t xml:space="preserve">D2 - Zařízení č. 2 – větrání sádrovny </t>
  </si>
  <si>
    <t xml:space="preserve">    D3 - Spirálně vinutá roura - Spiro potrubí a tvarovky vč. těsnění v třídě těsnosti C-D. </t>
  </si>
  <si>
    <t>D4 - Společné položky</t>
  </si>
  <si>
    <t>Zařízení č. 1 – CHL/KLM ambulancí</t>
  </si>
  <si>
    <t>Pol93</t>
  </si>
  <si>
    <t>Venkovní kondenzační jednotka multi-split systému Qch=8kW, Qt=10kW. Pmax=2,87kW,U=1x230VAC/50Hz. Orientační rozměry 734x958x340mm (vxšxh), m=70kg. Chladivo R32, základní náplň 2,4 kg. Lw = 64 dB(A).</t>
  </si>
  <si>
    <t>Pol94</t>
  </si>
  <si>
    <t>Vnitřní nástěnná jednotka multi-split systému Qch= 4,2 kW. Napájeno z venkovní jednotky. Včetně filtru na sání, směrování proudu vzduchu, infra ovladače. Rozměry 295x778x272mm(vxšxh), m=10kg.</t>
  </si>
  <si>
    <t>Pol95</t>
  </si>
  <si>
    <t>Vnitřní nástěnná jednotka multi-split systému Qch= 2,5 kW. Napájeno z venkovní jednotky. Včetně filtru na sání, směrování proudu vzduchu, infra ovladače. Rozměry 295x778x272mm(vxšxh), m=10kg.</t>
  </si>
  <si>
    <t>Pol96</t>
  </si>
  <si>
    <t>Chladivo R32 + doplnění do systému</t>
  </si>
  <si>
    <t>Pol97</t>
  </si>
  <si>
    <t>Vakuování + tlaková zkouška dusíkem</t>
  </si>
  <si>
    <t>Pol98</t>
  </si>
  <si>
    <t>Předizolované chladivové Cu potrubí ᴓ 12,7/6,4, vč. přechodek, komunikační a napájecí kabeláže (vnitřní-venkovní jednotka). Tl. izolace min. 9mm, tl. stěny potrubí min. 0,8mm. V exteriéru s Al polepem.</t>
  </si>
  <si>
    <t>bm</t>
  </si>
  <si>
    <t>Pol99</t>
  </si>
  <si>
    <t>Předizolované chladivové Cu potrubí ᴓ 9,5/6,4, vč. přechodek, komunikační a napájecí kabeláže (vnitřní-venkovní jednotka). Tl. izolace min. 9mm, tl. stěny potrubí min. 0,8mm. V exteriéru s Al polepem.</t>
  </si>
  <si>
    <t>Pol100</t>
  </si>
  <si>
    <t>Tepelná izolace na bázi syntetického kaučuku tloušťky 19 mm. Samolepící. Orientační hodnota součinitel tepelné vodivosti 0,035 W/m*K.</t>
  </si>
  <si>
    <t>Pol101</t>
  </si>
  <si>
    <t xml:space="preserve">Konstrukce pod kondenzační jednotku. Orientační rozměry 1000x500x500 mm (šxhxv), m= cca 32 kg. S pohyblivými příčníky,  4 ks podstavných (gumových) nohou. Únosnost min. 200 kg.</t>
  </si>
  <si>
    <t>Konstrukce pod kondenzační jednotku. Orientační rozměry 1000x500x500 mm (šxhxv), m= cca 32 kg. S pohyblivými příčníky, 4 ks podstavných (gumových) nohou. Únosnost min. 200 kg.</t>
  </si>
  <si>
    <t>Pol102</t>
  </si>
  <si>
    <t>Kovový žlab pro vedení Cu potrubí, šířka 250mm. Materiál pozink, včetně tvarovek a spojovacího materiálu.</t>
  </si>
  <si>
    <t>Pol103</t>
  </si>
  <si>
    <t>Krycí lišta pro vedení Cu potrubí, šířka 140 mm. Plastová, bílá, včetně tvarovek.</t>
  </si>
  <si>
    <t>Pol104</t>
  </si>
  <si>
    <t>Spojovací/těsnící, montážní, závěsný a podpěrný materiál</t>
  </si>
  <si>
    <t xml:space="preserve">Zařízení č. 2 – větrání sádrovny </t>
  </si>
  <si>
    <t>Pol105</t>
  </si>
  <si>
    <t>Decentrální, nástěnná/podstropní vzduchotechnická jednotka o vzduchovém výkonu Vp= 800 m3/h při dPext= 200 Pa, Vo= 800 m3/h při dPext= 200 Pa. Skládající se z protiproudného rekuperátoru (se suchou účinností min. 77%) s bypassem, filtru F7+G4 na přívodu a</t>
  </si>
  <si>
    <t>Decentrální, nástěnná/podstropní vzduchotechnická jednotka o vzduchovém výkonu Vp= 800 m3/h při dPext= 200 Pa, Vo= 800 m3/h při dPext= 200 Pa. Skládající se z protiproudného rekuperátoru (se suchou účinností min. 77%) s bypassem, filtru F7+G4 na přívodu a M5 na odvodu (vč. hlídání tlakové diferece), ventilátorů s EC motorem, distribuční části (přívodní vyústka, odtahová vyústka), elektrického ohřívače o výkonu Qt= 3 kW, uzavírací klapka se servopohonem na sání čerstvého vzduchu, zpětná klapka na výfuku odpadního vzduch. Orientační rozměry 495x1996x851(vxšxh), m=160kg. Připojení potrubí o rozměrech d= 315 mm. Autonomní regulace. Barva bílá. Pmax=3744W,U=1x230VAC. Lp= 35 dB(A) ve 3m. Včetně antivibrační soupravy pro montáž pod strop.</t>
  </si>
  <si>
    <t>Pol106</t>
  </si>
  <si>
    <t>Nástěnný, dotykový ovládací panel</t>
  </si>
  <si>
    <t>Pol107</t>
  </si>
  <si>
    <t>Protidešťová, fasádní mřížka se sítem proti hmyzu, pozink pro připojení potrubí o rozměrech d= 315 mm. RAL dle požadavku investora.</t>
  </si>
  <si>
    <t>Pol108</t>
  </si>
  <si>
    <t>Prokabelování mezi VZT jednotkou a ovladačem.</t>
  </si>
  <si>
    <t>D3</t>
  </si>
  <si>
    <t xml:space="preserve">Spirálně vinutá roura - Spiro potrubí a tvarovky vč. těsnění v třídě těsnosti C-D. </t>
  </si>
  <si>
    <t>Pol109</t>
  </si>
  <si>
    <t>Spiro potrubí pozinkované ᴓ 315 mm, vč. 0 % tvarovek</t>
  </si>
  <si>
    <t>D4</t>
  </si>
  <si>
    <t>Společné položky</t>
  </si>
  <si>
    <t>Pol110</t>
  </si>
  <si>
    <t>Doprava</t>
  </si>
  <si>
    <t>Pol111</t>
  </si>
  <si>
    <t>Vnitrostaveništní přesun hmot (horizontální+vertikální)</t>
  </si>
  <si>
    <t>Pol112</t>
  </si>
  <si>
    <t>Lešení do výšky 4 m</t>
  </si>
  <si>
    <t>Pol113</t>
  </si>
  <si>
    <t>Uvedení do provozu, zkouška zařízení, zaškolení obsluhy, vystavení předávacího protokolu</t>
  </si>
  <si>
    <t>Pol114</t>
  </si>
  <si>
    <t>Vypracování a předání provozního řádu (vč. knihy chladiv. okruhů)</t>
  </si>
  <si>
    <t>Pol115</t>
  </si>
  <si>
    <t>Zaregulování systémů</t>
  </si>
  <si>
    <t>Pol116</t>
  </si>
  <si>
    <t>Měření akustického tlaku</t>
  </si>
  <si>
    <t>Pol117</t>
  </si>
  <si>
    <t>Technická a koordinační činnost na stavbě</t>
  </si>
  <si>
    <t>Pol118</t>
  </si>
  <si>
    <t>Vedlejší rozpočtové náklady (Drobné náklady spojené s neočekávanými kolizemi v rámci stávajícího stavu, do 0,4 % z celkové ceny materiálu)</t>
  </si>
  <si>
    <t>Pol119</t>
  </si>
  <si>
    <t>Dílenské/výrobní dokumentace zhotovitele</t>
  </si>
  <si>
    <t>Pol120</t>
  </si>
  <si>
    <t>Projektová dokumentace skutečného stavu</t>
  </si>
  <si>
    <t>08 - VRN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</si>
  <si>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</si>
  <si>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</si>
  <si>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</si>
  <si>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</si>
  <si>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013254000</t>
  </si>
  <si>
    <t>Dokumentace skutečného provedení stavby</t>
  </si>
  <si>
    <t>-1550593973</t>
  </si>
  <si>
    <t>https://podminky.urs.cz/item/CS_URS_2024_01/013254000</t>
  </si>
  <si>
    <t>Poznámka k položce:_x000d_
*dokumentace stavby (výkresová a textová) skutečného provedení stavby</t>
  </si>
  <si>
    <t>013294000</t>
  </si>
  <si>
    <t>Ostatní dokumentace</t>
  </si>
  <si>
    <t>-430204525</t>
  </si>
  <si>
    <t>https://podminky.urs.cz/item/CS_URS_2024_01/013294000</t>
  </si>
  <si>
    <t>Poznámka k položce:_x000d_
* zpracování dílenské a výrobní/realizační dokumentace podle požadavků PD</t>
  </si>
  <si>
    <t>VRN3</t>
  </si>
  <si>
    <t>Zařízení staveniště</t>
  </si>
  <si>
    <t>030001000</t>
  </si>
  <si>
    <t>1043629582</t>
  </si>
  <si>
    <t>https://podminky.urs.cz/item/CS_URS_2024_01/030001000</t>
  </si>
  <si>
    <t>Poznámka k položce:_x000d_
*Zajištění bezpečného příjezdu a přístupu na staveniště a potřebných souhlasů a rozhodnutí s vybudováním zařízení staveniště_x000d_
*Náklady s připojením staveniště na energie + zajištění měření odběru energií _x000d_
*Vytýčení obvodu staveniště _x000d_
*Oplocení a zabezpečení prostoru staveniště proti neoprávněnému vstupu_x000d_
*Náklady na vybavení zařízení staveniště _x000d_
*Náklady na spotřebované energie provozem zařízení staveniště _x000d_
*Náklady na úklid v prostoru staveniště a příjezdových komunikací ke staveništi _x000d_
*Opatření k zabránění nadměrného zatěžování staveniště a jeho okolí prachem (např. používání krycích plachet, kropení sutě a odtěžované zeminy vodou) _x000d_
*Náklady na odstranění a odvoz zařízení staveniště _x000d_
*Uvedení stavbou dotčených ploch a ploch zařízení staveniště do původního stavu _x000d_
*Výše uvedený rozsah zařízení staveniště se vzhatuje ke skutečné době výstavby</t>
  </si>
  <si>
    <t>045002000</t>
  </si>
  <si>
    <t>Kompletační a koordinační činnost</t>
  </si>
  <si>
    <t>-1780098250</t>
  </si>
  <si>
    <t>https://podminky.urs.cz/item/CS_URS_2024_01/045002000</t>
  </si>
  <si>
    <t xml:space="preserve">Poznámka k položce:_x000d_
* kompletní dokladová část dle SoD (revize, atesty, certifikáty, prohlášení o shodě) pro předání a převzetí dokončeného díla a pro zajištění kolaudačního souhlasu _x000d_
* náklady zhotovitele, související s prováděním vzorkování dodávaných materiálů a výrobků v souladu s SoD _x000d_
* náklady zhotovitele, související s prováděním zkoušek a REVIZÍ předepsaných technickými normami a vyjádřeními dotčených orgánů pro řádné provedení a předání díla * náklady na individuální zkoušky dodaných a smontovaných technologických zařízení včetně komplexního vyzkoušení, náklady na TIČR_x000d_
* náklady zhotovitele na vypracování provozních řádů pro trvalý provoz _x000d_
* náklady na předání všech návodů k obsluze a údržbě pro technologická zařízení  _x000d_
* náklady na zaškolení obsluhy objednatele 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</si>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</sst>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1329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5002000" TargetMode="External" /><Relationship Id="rId5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2272245" TargetMode="External" /><Relationship Id="rId2" Type="http://schemas.openxmlformats.org/officeDocument/2006/relationships/hyperlink" Target="https://podminky.urs.cz/item/CS_URS_2024_01/317944323" TargetMode="External" /><Relationship Id="rId3" Type="http://schemas.openxmlformats.org/officeDocument/2006/relationships/hyperlink" Target="https://podminky.urs.cz/item/CS_URS_2024_01/413232221" TargetMode="External" /><Relationship Id="rId4" Type="http://schemas.openxmlformats.org/officeDocument/2006/relationships/hyperlink" Target="https://podminky.urs.cz/item/CS_URS_2024_01/612142001" TargetMode="External" /><Relationship Id="rId5" Type="http://schemas.openxmlformats.org/officeDocument/2006/relationships/hyperlink" Target="https://podminky.urs.cz/item/CS_URS_2024_02/612315302" TargetMode="External" /><Relationship Id="rId6" Type="http://schemas.openxmlformats.org/officeDocument/2006/relationships/hyperlink" Target="https://podminky.urs.cz/item/CS_URS_2024_01/612321131" TargetMode="External" /><Relationship Id="rId7" Type="http://schemas.openxmlformats.org/officeDocument/2006/relationships/hyperlink" Target="https://podminky.urs.cz/item/CS_URS_2024_01/619995001" TargetMode="External" /><Relationship Id="rId8" Type="http://schemas.openxmlformats.org/officeDocument/2006/relationships/hyperlink" Target="https://podminky.urs.cz/item/CS_URS_2024_01/622225134" TargetMode="External" /><Relationship Id="rId9" Type="http://schemas.openxmlformats.org/officeDocument/2006/relationships/hyperlink" Target="https://podminky.urs.cz/item/CS_URS_2024_01/631311136" TargetMode="External" /><Relationship Id="rId10" Type="http://schemas.openxmlformats.org/officeDocument/2006/relationships/hyperlink" Target="https://podminky.urs.cz/item/CS_URS_2024_01/631312141" TargetMode="External" /><Relationship Id="rId11" Type="http://schemas.openxmlformats.org/officeDocument/2006/relationships/hyperlink" Target="https://podminky.urs.cz/item/CS_URS_2024_01/632451441" TargetMode="External" /><Relationship Id="rId12" Type="http://schemas.openxmlformats.org/officeDocument/2006/relationships/hyperlink" Target="https://podminky.urs.cz/item/CS_URS_2024_02/632681115" TargetMode="External" /><Relationship Id="rId13" Type="http://schemas.openxmlformats.org/officeDocument/2006/relationships/hyperlink" Target="https://podminky.urs.cz/item/CS_URS_2024_02/632902221" TargetMode="External" /><Relationship Id="rId14" Type="http://schemas.openxmlformats.org/officeDocument/2006/relationships/hyperlink" Target="https://podminky.urs.cz/item/CS_URS_2024_01/642944121" TargetMode="External" /><Relationship Id="rId15" Type="http://schemas.openxmlformats.org/officeDocument/2006/relationships/hyperlink" Target="https://podminky.urs.cz/item/CS_URS_2024_01/949101111" TargetMode="External" /><Relationship Id="rId16" Type="http://schemas.openxmlformats.org/officeDocument/2006/relationships/hyperlink" Target="https://podminky.urs.cz/item/CS_URS_2024_01/962031133" TargetMode="External" /><Relationship Id="rId17" Type="http://schemas.openxmlformats.org/officeDocument/2006/relationships/hyperlink" Target="https://podminky.urs.cz/item/CS_URS_2025_01/962032230" TargetMode="External" /><Relationship Id="rId18" Type="http://schemas.openxmlformats.org/officeDocument/2006/relationships/hyperlink" Target="https://podminky.urs.cz/item/CS_URS_2024_01/965043441" TargetMode="External" /><Relationship Id="rId19" Type="http://schemas.openxmlformats.org/officeDocument/2006/relationships/hyperlink" Target="https://podminky.urs.cz/item/CS_URS_2024_01/965046111" TargetMode="External" /><Relationship Id="rId20" Type="http://schemas.openxmlformats.org/officeDocument/2006/relationships/hyperlink" Target="https://podminky.urs.cz/item/CS_URS_2024_01/965046119" TargetMode="External" /><Relationship Id="rId21" Type="http://schemas.openxmlformats.org/officeDocument/2006/relationships/hyperlink" Target="https://podminky.urs.cz/item/CS_URS_2024_01/965049112" TargetMode="External" /><Relationship Id="rId22" Type="http://schemas.openxmlformats.org/officeDocument/2006/relationships/hyperlink" Target="https://podminky.urs.cz/item/CS_URS_2024_01/965081213" TargetMode="External" /><Relationship Id="rId23" Type="http://schemas.openxmlformats.org/officeDocument/2006/relationships/hyperlink" Target="https://podminky.urs.cz/item/CS_URS_2024_01/965081611" TargetMode="External" /><Relationship Id="rId24" Type="http://schemas.openxmlformats.org/officeDocument/2006/relationships/hyperlink" Target="https://podminky.urs.cz/item/CS_URS_2024_01/978021191" TargetMode="External" /><Relationship Id="rId25" Type="http://schemas.openxmlformats.org/officeDocument/2006/relationships/hyperlink" Target="https://podminky.urs.cz/item/CS_URS_2024_01/997002511" TargetMode="External" /><Relationship Id="rId26" Type="http://schemas.openxmlformats.org/officeDocument/2006/relationships/hyperlink" Target="https://podminky.urs.cz/item/CS_URS_2024_01/997002519" TargetMode="External" /><Relationship Id="rId27" Type="http://schemas.openxmlformats.org/officeDocument/2006/relationships/hyperlink" Target="https://podminky.urs.cz/item/CS_URS_2024_01/997013111" TargetMode="External" /><Relationship Id="rId28" Type="http://schemas.openxmlformats.org/officeDocument/2006/relationships/hyperlink" Target="https://podminky.urs.cz/item/CS_URS_2024_01/997013861" TargetMode="External" /><Relationship Id="rId29" Type="http://schemas.openxmlformats.org/officeDocument/2006/relationships/hyperlink" Target="https://podminky.urs.cz/item/CS_URS_2024_01/997013862" TargetMode="External" /><Relationship Id="rId30" Type="http://schemas.openxmlformats.org/officeDocument/2006/relationships/hyperlink" Target="https://podminky.urs.cz/item/CS_URS_2024_01/997013871" TargetMode="External" /><Relationship Id="rId31" Type="http://schemas.openxmlformats.org/officeDocument/2006/relationships/hyperlink" Target="https://podminky.urs.cz/item/CS_URS_2024_01/998011008" TargetMode="External" /><Relationship Id="rId32" Type="http://schemas.openxmlformats.org/officeDocument/2006/relationships/hyperlink" Target="https://podminky.urs.cz/item/CS_URS_2024_01/763111431" TargetMode="External" /><Relationship Id="rId33" Type="http://schemas.openxmlformats.org/officeDocument/2006/relationships/hyperlink" Target="https://podminky.urs.cz/item/CS_URS_2024_01/763135102.1" TargetMode="External" /><Relationship Id="rId34" Type="http://schemas.openxmlformats.org/officeDocument/2006/relationships/hyperlink" Target="https://podminky.urs.cz/item/CS_URS_2024_01/763431803" TargetMode="External" /><Relationship Id="rId35" Type="http://schemas.openxmlformats.org/officeDocument/2006/relationships/hyperlink" Target="https://podminky.urs.cz/item/CS_URS_2024_01/775591197" TargetMode="External" /><Relationship Id="rId36" Type="http://schemas.openxmlformats.org/officeDocument/2006/relationships/hyperlink" Target="https://podminky.urs.cz/item/CS_URS_2024_01/998763321" TargetMode="External" /><Relationship Id="rId37" Type="http://schemas.openxmlformats.org/officeDocument/2006/relationships/hyperlink" Target="https://podminky.urs.cz/item/CS_URS_2024_01/764226444" TargetMode="External" /><Relationship Id="rId38" Type="http://schemas.openxmlformats.org/officeDocument/2006/relationships/hyperlink" Target="https://podminky.urs.cz/item/CS_URS_2024_01/766660002" TargetMode="External" /><Relationship Id="rId39" Type="http://schemas.openxmlformats.org/officeDocument/2006/relationships/hyperlink" Target="https://podminky.urs.cz/item/CS_URS_2024_01/766660717" TargetMode="External" /><Relationship Id="rId40" Type="http://schemas.openxmlformats.org/officeDocument/2006/relationships/hyperlink" Target="https://podminky.urs.cz/item/CS_URS_2024_01/766662811" TargetMode="External" /><Relationship Id="rId41" Type="http://schemas.openxmlformats.org/officeDocument/2006/relationships/hyperlink" Target="https://podminky.urs.cz/item/CS_URS_2024_01/766691914" TargetMode="External" /><Relationship Id="rId42" Type="http://schemas.openxmlformats.org/officeDocument/2006/relationships/hyperlink" Target="https://podminky.urs.cz/item/CS_URS_2024_01/775429121" TargetMode="External" /><Relationship Id="rId43" Type="http://schemas.openxmlformats.org/officeDocument/2006/relationships/hyperlink" Target="https://podminky.urs.cz/item/CS_URS_2024_01/767610126" TargetMode="External" /><Relationship Id="rId44" Type="http://schemas.openxmlformats.org/officeDocument/2006/relationships/hyperlink" Target="https://podminky.urs.cz/item/CS_URS_2024_01/767620718" TargetMode="External" /><Relationship Id="rId45" Type="http://schemas.openxmlformats.org/officeDocument/2006/relationships/hyperlink" Target="https://podminky.urs.cz/item/CS_URS_2024_01/998767121" TargetMode="External" /><Relationship Id="rId46" Type="http://schemas.openxmlformats.org/officeDocument/2006/relationships/hyperlink" Target="https://podminky.urs.cz/item/CS_URS_2024_01/776111116" TargetMode="External" /><Relationship Id="rId47" Type="http://schemas.openxmlformats.org/officeDocument/2006/relationships/hyperlink" Target="https://podminky.urs.cz/item/CS_URS_2024_01/776111127" TargetMode="External" /><Relationship Id="rId48" Type="http://schemas.openxmlformats.org/officeDocument/2006/relationships/hyperlink" Target="https://podminky.urs.cz/item/CS_URS_2024_01/776111311" TargetMode="External" /><Relationship Id="rId49" Type="http://schemas.openxmlformats.org/officeDocument/2006/relationships/hyperlink" Target="https://podminky.urs.cz/item/CS_URS_2024_01/776121112" TargetMode="External" /><Relationship Id="rId50" Type="http://schemas.openxmlformats.org/officeDocument/2006/relationships/hyperlink" Target="https://podminky.urs.cz/item/CS_URS_2024_01/776141124" TargetMode="External" /><Relationship Id="rId51" Type="http://schemas.openxmlformats.org/officeDocument/2006/relationships/hyperlink" Target="https://podminky.urs.cz/item/CS_URS_2024_01/776201812" TargetMode="External" /><Relationship Id="rId52" Type="http://schemas.openxmlformats.org/officeDocument/2006/relationships/hyperlink" Target="https://podminky.urs.cz/item/CS_URS_2024_01/776221111" TargetMode="External" /><Relationship Id="rId53" Type="http://schemas.openxmlformats.org/officeDocument/2006/relationships/hyperlink" Target="https://podminky.urs.cz/item/CS_URS_2024_01/776410811" TargetMode="External" /><Relationship Id="rId54" Type="http://schemas.openxmlformats.org/officeDocument/2006/relationships/hyperlink" Target="https://podminky.urs.cz/item/CS_URS_2024_01/776411222" TargetMode="External" /><Relationship Id="rId55" Type="http://schemas.openxmlformats.org/officeDocument/2006/relationships/hyperlink" Target="https://podminky.urs.cz/item/CS_URS_2024_01/998776111" TargetMode="External" /><Relationship Id="rId56" Type="http://schemas.openxmlformats.org/officeDocument/2006/relationships/hyperlink" Target="https://podminky.urs.cz/item/CS_URS_2024_01/781121011" TargetMode="External" /><Relationship Id="rId57" Type="http://schemas.openxmlformats.org/officeDocument/2006/relationships/hyperlink" Target="https://podminky.urs.cz/item/CS_URS_2024_01/781151031" TargetMode="External" /><Relationship Id="rId58" Type="http://schemas.openxmlformats.org/officeDocument/2006/relationships/hyperlink" Target="https://podminky.urs.cz/item/CS_URS_2024_01/781151041" TargetMode="External" /><Relationship Id="rId59" Type="http://schemas.openxmlformats.org/officeDocument/2006/relationships/hyperlink" Target="https://podminky.urs.cz/item/CS_URS_2024_01/781473810" TargetMode="External" /><Relationship Id="rId60" Type="http://schemas.openxmlformats.org/officeDocument/2006/relationships/hyperlink" Target="https://podminky.urs.cz/item/CS_URS_2024_01/781474154" TargetMode="External" /><Relationship Id="rId61" Type="http://schemas.openxmlformats.org/officeDocument/2006/relationships/hyperlink" Target="https://podminky.urs.cz/item/CS_URS_2024_01/781477114" TargetMode="External" /><Relationship Id="rId62" Type="http://schemas.openxmlformats.org/officeDocument/2006/relationships/hyperlink" Target="https://podminky.urs.cz/item/CS_URS_2024_01/781494511" TargetMode="External" /><Relationship Id="rId63" Type="http://schemas.openxmlformats.org/officeDocument/2006/relationships/hyperlink" Target="https://podminky.urs.cz/item/CS_URS_2024_01/781495115" TargetMode="External" /><Relationship Id="rId64" Type="http://schemas.openxmlformats.org/officeDocument/2006/relationships/hyperlink" Target="https://podminky.urs.cz/item/CS_URS_2024_01/998781111" TargetMode="External" /><Relationship Id="rId65" Type="http://schemas.openxmlformats.org/officeDocument/2006/relationships/hyperlink" Target="https://podminky.urs.cz/item/CS_URS_2024_01/783301303" TargetMode="External" /><Relationship Id="rId66" Type="http://schemas.openxmlformats.org/officeDocument/2006/relationships/hyperlink" Target="https://podminky.urs.cz/item/CS_URS_2024_01/783301401" TargetMode="External" /><Relationship Id="rId67" Type="http://schemas.openxmlformats.org/officeDocument/2006/relationships/hyperlink" Target="https://podminky.urs.cz/item/CS_URS_2024_01/783314101" TargetMode="External" /><Relationship Id="rId68" Type="http://schemas.openxmlformats.org/officeDocument/2006/relationships/hyperlink" Target="https://podminky.urs.cz/item/CS_URS_2024_01/783315101" TargetMode="External" /><Relationship Id="rId69" Type="http://schemas.openxmlformats.org/officeDocument/2006/relationships/hyperlink" Target="https://podminky.urs.cz/item/CS_URS_2024_01/783317101" TargetMode="External" /><Relationship Id="rId70" Type="http://schemas.openxmlformats.org/officeDocument/2006/relationships/hyperlink" Target="https://podminky.urs.cz/item/CS_URS_2024_01/783343101" TargetMode="External" /><Relationship Id="rId71" Type="http://schemas.openxmlformats.org/officeDocument/2006/relationships/hyperlink" Target="https://podminky.urs.cz/item/CS_URS_2024_01/784171101" TargetMode="External" /><Relationship Id="rId72" Type="http://schemas.openxmlformats.org/officeDocument/2006/relationships/hyperlink" Target="https://podminky.urs.cz/item/CS_URS_2024_01/784171111" TargetMode="External" /><Relationship Id="rId73" Type="http://schemas.openxmlformats.org/officeDocument/2006/relationships/hyperlink" Target="https://podminky.urs.cz/item/CS_URS_2024_01/784171121" TargetMode="External" /><Relationship Id="rId74" Type="http://schemas.openxmlformats.org/officeDocument/2006/relationships/hyperlink" Target="https://podminky.urs.cz/item/CS_URS_2024_01/784181101" TargetMode="External" /><Relationship Id="rId75" Type="http://schemas.openxmlformats.org/officeDocument/2006/relationships/hyperlink" Target="https://podminky.urs.cz/item/CS_URS_2024_01/784221131" TargetMode="External" /><Relationship Id="rId76" Type="http://schemas.openxmlformats.org/officeDocument/2006/relationships/hyperlink" Target="https://podminky.urs.cz/item/CS_URS_2024_01/784351031" TargetMode="External" /><Relationship Id="rId7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21170972" TargetMode="External" /><Relationship Id="rId2" Type="http://schemas.openxmlformats.org/officeDocument/2006/relationships/hyperlink" Target="https://podminky.urs.cz/item/CS_URS_2025_01/721171803" TargetMode="External" /><Relationship Id="rId3" Type="http://schemas.openxmlformats.org/officeDocument/2006/relationships/hyperlink" Target="https://podminky.urs.cz/item/CS_URS_2025_01/721171808" TargetMode="External" /><Relationship Id="rId4" Type="http://schemas.openxmlformats.org/officeDocument/2006/relationships/hyperlink" Target="https://podminky.urs.cz/item/CS_URS_2025_01/721171903" TargetMode="External" /><Relationship Id="rId5" Type="http://schemas.openxmlformats.org/officeDocument/2006/relationships/hyperlink" Target="https://podminky.urs.cz/item/CS_URS_2025_01/721171905" TargetMode="External" /><Relationship Id="rId6" Type="http://schemas.openxmlformats.org/officeDocument/2006/relationships/hyperlink" Target="https://podminky.urs.cz/item/CS_URS_2025_01/721171913" TargetMode="External" /><Relationship Id="rId7" Type="http://schemas.openxmlformats.org/officeDocument/2006/relationships/hyperlink" Target="https://podminky.urs.cz/item/CS_URS_2025_01/721171915" TargetMode="External" /><Relationship Id="rId8" Type="http://schemas.openxmlformats.org/officeDocument/2006/relationships/hyperlink" Target="https://podminky.urs.cz/item/CS_URS_2025_01/721175201" TargetMode="External" /><Relationship Id="rId9" Type="http://schemas.openxmlformats.org/officeDocument/2006/relationships/hyperlink" Target="https://podminky.urs.cz/item/CS_URS_2025_01/721175203" TargetMode="External" /><Relationship Id="rId10" Type="http://schemas.openxmlformats.org/officeDocument/2006/relationships/hyperlink" Target="https://podminky.urs.cz/item/CS_URS_2025_01/721175205" TargetMode="External" /><Relationship Id="rId11" Type="http://schemas.openxmlformats.org/officeDocument/2006/relationships/hyperlink" Target="https://podminky.urs.cz/item/CS_URS_2025_01/721194103" TargetMode="External" /><Relationship Id="rId12" Type="http://schemas.openxmlformats.org/officeDocument/2006/relationships/hyperlink" Target="https://podminky.urs.cz/item/CS_URS_2025_01/721194105" TargetMode="External" /><Relationship Id="rId13" Type="http://schemas.openxmlformats.org/officeDocument/2006/relationships/hyperlink" Target="https://podminky.urs.cz/item/CS_URS_2025_01/721194109" TargetMode="External" /><Relationship Id="rId14" Type="http://schemas.openxmlformats.org/officeDocument/2006/relationships/hyperlink" Target="https://podminky.urs.cz/item/CS_URS_2025_01/721210813" TargetMode="External" /><Relationship Id="rId15" Type="http://schemas.openxmlformats.org/officeDocument/2006/relationships/hyperlink" Target="https://podminky.urs.cz/item/CS_URS_2025_01/721211421" TargetMode="External" /><Relationship Id="rId16" Type="http://schemas.openxmlformats.org/officeDocument/2006/relationships/hyperlink" Target="https://podminky.urs.cz/item/CS_URS_2025_01/721220801" TargetMode="External" /><Relationship Id="rId17" Type="http://schemas.openxmlformats.org/officeDocument/2006/relationships/hyperlink" Target="https://podminky.urs.cz/item/CS_URS_2025_01/721229111" TargetMode="External" /><Relationship Id="rId18" Type="http://schemas.openxmlformats.org/officeDocument/2006/relationships/hyperlink" Target="https://podminky.urs.cz/item/CS_URS_2025_01/721290111" TargetMode="External" /><Relationship Id="rId19" Type="http://schemas.openxmlformats.org/officeDocument/2006/relationships/hyperlink" Target="https://podminky.urs.cz/item/CS_URS_2025_01/998721121" TargetMode="External" /><Relationship Id="rId20" Type="http://schemas.openxmlformats.org/officeDocument/2006/relationships/hyperlink" Target="https://podminky.urs.cz/item/CS_URS_2025_01/722130801" TargetMode="External" /><Relationship Id="rId21" Type="http://schemas.openxmlformats.org/officeDocument/2006/relationships/hyperlink" Target="https://podminky.urs.cz/item/CS_URS_2025_01/722140111" TargetMode="External" /><Relationship Id="rId22" Type="http://schemas.openxmlformats.org/officeDocument/2006/relationships/hyperlink" Target="https://podminky.urs.cz/item/CS_URS_2025_01/722140112" TargetMode="External" /><Relationship Id="rId23" Type="http://schemas.openxmlformats.org/officeDocument/2006/relationships/hyperlink" Target="https://podminky.urs.cz/item/CS_URS_2025_01/722140113" TargetMode="External" /><Relationship Id="rId24" Type="http://schemas.openxmlformats.org/officeDocument/2006/relationships/hyperlink" Target="https://podminky.urs.cz/item/CS_URS_2025_01/722181221" TargetMode="External" /><Relationship Id="rId25" Type="http://schemas.openxmlformats.org/officeDocument/2006/relationships/hyperlink" Target="https://podminky.urs.cz/item/CS_URS_2025_01/722181241" TargetMode="External" /><Relationship Id="rId26" Type="http://schemas.openxmlformats.org/officeDocument/2006/relationships/hyperlink" Target="https://podminky.urs.cz/item/CS_URS_2025_01/722181812" TargetMode="External" /><Relationship Id="rId27" Type="http://schemas.openxmlformats.org/officeDocument/2006/relationships/hyperlink" Target="https://podminky.urs.cz/item/CS_URS_2025_01/722190401" TargetMode="External" /><Relationship Id="rId28" Type="http://schemas.openxmlformats.org/officeDocument/2006/relationships/hyperlink" Target="https://podminky.urs.cz/item/CS_URS_2025_01/722190901" TargetMode="External" /><Relationship Id="rId29" Type="http://schemas.openxmlformats.org/officeDocument/2006/relationships/hyperlink" Target="https://podminky.urs.cz/item/CS_URS_2025_01/722220111" TargetMode="External" /><Relationship Id="rId30" Type="http://schemas.openxmlformats.org/officeDocument/2006/relationships/hyperlink" Target="https://podminky.urs.cz/item/CS_URS_2025_01/722220112" TargetMode="External" /><Relationship Id="rId31" Type="http://schemas.openxmlformats.org/officeDocument/2006/relationships/hyperlink" Target="https://podminky.urs.cz/item/CS_URS_2025_01/722220121" TargetMode="External" /><Relationship Id="rId32" Type="http://schemas.openxmlformats.org/officeDocument/2006/relationships/hyperlink" Target="https://podminky.urs.cz/item/CS_URS_2025_01/722290226" TargetMode="External" /><Relationship Id="rId33" Type="http://schemas.openxmlformats.org/officeDocument/2006/relationships/hyperlink" Target="https://podminky.urs.cz/item/CS_URS_2025_01/998722121" TargetMode="External" /><Relationship Id="rId34" Type="http://schemas.openxmlformats.org/officeDocument/2006/relationships/hyperlink" Target="https://podminky.urs.cz/item/CS_URS_2024_01/725112313M" TargetMode="External" /><Relationship Id="rId35" Type="http://schemas.openxmlformats.org/officeDocument/2006/relationships/hyperlink" Target="https://podminky.urs.cz/item/CS_URS_2025_01/725210821" TargetMode="External" /><Relationship Id="rId36" Type="http://schemas.openxmlformats.org/officeDocument/2006/relationships/hyperlink" Target="https://podminky.urs.cz/item/CS_URS_2025_01/725241222" TargetMode="External" /><Relationship Id="rId37" Type="http://schemas.openxmlformats.org/officeDocument/2006/relationships/hyperlink" Target="https://podminky.urs.cz/item/CS_URS_2025_01/725820801" TargetMode="External" /><Relationship Id="rId38" Type="http://schemas.openxmlformats.org/officeDocument/2006/relationships/hyperlink" Target="https://podminky.urs.cz/item/CS_URS_2025_01/725841312" TargetMode="External" /><Relationship Id="rId39" Type="http://schemas.openxmlformats.org/officeDocument/2006/relationships/hyperlink" Target="https://podminky.urs.cz/item/CS_URS_2025_01/725860811" TargetMode="External" /><Relationship Id="rId40" Type="http://schemas.openxmlformats.org/officeDocument/2006/relationships/hyperlink" Target="https://podminky.urs.cz/item/CS_URS_2025_01/725865311" TargetMode="External" /><Relationship Id="rId41" Type="http://schemas.openxmlformats.org/officeDocument/2006/relationships/hyperlink" Target="https://podminky.urs.cz/item/CS_URS_2025_01/998725121" TargetMode="External" /><Relationship Id="rId42" Type="http://schemas.openxmlformats.org/officeDocument/2006/relationships/hyperlink" Target="https://podminky.urs.cz/item/CS_URS_2025_01/733191924" TargetMode="External" /><Relationship Id="rId43" Type="http://schemas.openxmlformats.org/officeDocument/2006/relationships/hyperlink" Target="https://podminky.urs.cz/item/CS_URS_2025_01/998733121" TargetMode="External" /><Relationship Id="rId44" Type="http://schemas.openxmlformats.org/officeDocument/2006/relationships/hyperlink" Target="https://podminky.urs.cz/item/CS_URS_2025_01/734209105" TargetMode="External" /><Relationship Id="rId45" Type="http://schemas.openxmlformats.org/officeDocument/2006/relationships/hyperlink" Target="https://podminky.urs.cz/item/CS_URS_2025_01/734209113" TargetMode="External" /><Relationship Id="rId46" Type="http://schemas.openxmlformats.org/officeDocument/2006/relationships/hyperlink" Target="https://podminky.urs.cz/item/CS_URS_2025_01/734261417" TargetMode="External" /><Relationship Id="rId47" Type="http://schemas.openxmlformats.org/officeDocument/2006/relationships/hyperlink" Target="https://podminky.urs.cz/item/CS_URS_2025_01/998734121" TargetMode="External" /><Relationship Id="rId48" Type="http://schemas.openxmlformats.org/officeDocument/2006/relationships/hyperlink" Target="https://podminky.urs.cz/item/CS_URS_2025_01/735000912" TargetMode="External" /><Relationship Id="rId49" Type="http://schemas.openxmlformats.org/officeDocument/2006/relationships/hyperlink" Target="https://podminky.urs.cz/item/CS_URS_2025_01/735151821" TargetMode="External" /><Relationship Id="rId50" Type="http://schemas.openxmlformats.org/officeDocument/2006/relationships/hyperlink" Target="https://podminky.urs.cz/item/CS_URS_2025_01/735152380" TargetMode="External" /><Relationship Id="rId51" Type="http://schemas.openxmlformats.org/officeDocument/2006/relationships/hyperlink" Target="https://podminky.urs.cz/item/CS_URS_2025_01/735191905" TargetMode="External" /><Relationship Id="rId52" Type="http://schemas.openxmlformats.org/officeDocument/2006/relationships/hyperlink" Target="https://podminky.urs.cz/item/CS_URS_2025_01/998735121" TargetMode="External" /><Relationship Id="rId53" Type="http://schemas.openxmlformats.org/officeDocument/2006/relationships/hyperlink" Target="https://podminky.urs.cz/item/CS_URS_2025_01/HZS2212" TargetMode="External" /><Relationship Id="rId54" Type="http://schemas.openxmlformats.org/officeDocument/2006/relationships/hyperlink" Target="https://podminky.urs.cz/item/CS_URS_2025_01/HZS2222" TargetMode="External" /><Relationship Id="rId55" Type="http://schemas.openxmlformats.org/officeDocument/2006/relationships/hyperlink" Target="https://podminky.urs.cz/item/CS_URS_2025_01/HZS2491" TargetMode="External" /><Relationship Id="rId5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38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Nem_FM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Expektace_03_25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parc.č. 650/40, 650/39, 650/38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18. 6. 2024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Frýdku-Místku,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Amun Pro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ROUND(AG55+AG56+AG57+AG60+SUM(AG68:AG71),2)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ROUND(AS55+AS56+AS57+AS60+SUM(AS68:AS71),2)</f>
        <v>0</v>
      </c>
      <c r="AT54" s="107">
        <f>ROUND(SUM(AV54:AW54),2)</f>
        <v>0</v>
      </c>
      <c r="AU54" s="108">
        <f>ROUND(AU55+AU56+AU57+AU60+SUM(AU68:AU71),5)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ROUND(AZ55+AZ56+AZ57+AZ60+SUM(AZ68:AZ71),2)</f>
        <v>0</v>
      </c>
      <c r="BA54" s="107">
        <f>ROUND(BA55+BA56+BA57+BA60+SUM(BA68:BA71),2)</f>
        <v>0</v>
      </c>
      <c r="BB54" s="107">
        <f>ROUND(BB55+BB56+BB57+BB60+SUM(BB68:BB71),2)</f>
        <v>0</v>
      </c>
      <c r="BC54" s="107">
        <f>ROUND(BC55+BC56+BC57+BC60+SUM(BC68:BC71),2)</f>
        <v>0</v>
      </c>
      <c r="BD54" s="109">
        <f>ROUND(BD55+BD56+BD57+BD60+SUM(BD68:BD71),2)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práce'!J30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'01 - Stavební práce'!P95</f>
        <v>0</v>
      </c>
      <c r="AV55" s="121">
        <f>'01 - Stavební práce'!J33</f>
        <v>0</v>
      </c>
      <c r="AW55" s="121">
        <f>'01 - Stavební práce'!J34</f>
        <v>0</v>
      </c>
      <c r="AX55" s="121">
        <f>'01 - Stavební práce'!J35</f>
        <v>0</v>
      </c>
      <c r="AY55" s="121">
        <f>'01 - Stavební práce'!J36</f>
        <v>0</v>
      </c>
      <c r="AZ55" s="121">
        <f>'01 - Stavební práce'!F33</f>
        <v>0</v>
      </c>
      <c r="BA55" s="121">
        <f>'01 - Stavební práce'!F34</f>
        <v>0</v>
      </c>
      <c r="BB55" s="121">
        <f>'01 - Stavební práce'!F35</f>
        <v>0</v>
      </c>
      <c r="BC55" s="121">
        <f>'01 - Stavební práce'!F36</f>
        <v>0</v>
      </c>
      <c r="BD55" s="123">
        <f>'01 - Stavební práce'!F37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ZTI (VODA, KANALIZAC...'!J30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'02 - ZTI (VODA, KANALIZAC...'!P87</f>
        <v>0</v>
      </c>
      <c r="AV56" s="121">
        <f>'02 - ZTI (VODA, KANALIZAC...'!J33</f>
        <v>0</v>
      </c>
      <c r="AW56" s="121">
        <f>'02 - ZTI (VODA, KANALIZAC...'!J34</f>
        <v>0</v>
      </c>
      <c r="AX56" s="121">
        <f>'02 - ZTI (VODA, KANALIZAC...'!J35</f>
        <v>0</v>
      </c>
      <c r="AY56" s="121">
        <f>'02 - ZTI (VODA, KANALIZAC...'!J36</f>
        <v>0</v>
      </c>
      <c r="AZ56" s="121">
        <f>'02 - ZTI (VODA, KANALIZAC...'!F33</f>
        <v>0</v>
      </c>
      <c r="BA56" s="121">
        <f>'02 - ZTI (VODA, KANALIZAC...'!F34</f>
        <v>0</v>
      </c>
      <c r="BB56" s="121">
        <f>'02 - ZTI (VODA, KANALIZAC...'!F35</f>
        <v>0</v>
      </c>
      <c r="BC56" s="121">
        <f>'02 - ZTI (VODA, KANALIZAC...'!F36</f>
        <v>0</v>
      </c>
      <c r="BD56" s="123">
        <f>'02 - ZTI (VODA, KANALIZAC...'!F37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16.5" customHeight="1">
      <c r="A57" s="7"/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25">
        <f>ROUND(SUM(AG58:AG59),2)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f>ROUND(SUM(AS58:AS59),2)</f>
        <v>0</v>
      </c>
      <c r="AT57" s="121">
        <f>ROUND(SUM(AV57:AW57),2)</f>
        <v>0</v>
      </c>
      <c r="AU57" s="122">
        <f>ROUND(SUM(AU58:AU59),5)</f>
        <v>0</v>
      </c>
      <c r="AV57" s="121">
        <f>ROUND(AZ57*L29,2)</f>
        <v>0</v>
      </c>
      <c r="AW57" s="121">
        <f>ROUND(BA57*L30,2)</f>
        <v>0</v>
      </c>
      <c r="AX57" s="121">
        <f>ROUND(BB57*L29,2)</f>
        <v>0</v>
      </c>
      <c r="AY57" s="121">
        <f>ROUND(BC57*L30,2)</f>
        <v>0</v>
      </c>
      <c r="AZ57" s="121">
        <f>ROUND(SUM(AZ58:AZ59),2)</f>
        <v>0</v>
      </c>
      <c r="BA57" s="121">
        <f>ROUND(SUM(BA58:BA59),2)</f>
        <v>0</v>
      </c>
      <c r="BB57" s="121">
        <f>ROUND(SUM(BB58:BB59),2)</f>
        <v>0</v>
      </c>
      <c r="BC57" s="121">
        <f>ROUND(SUM(BC58:BC59),2)</f>
        <v>0</v>
      </c>
      <c r="BD57" s="123">
        <f>ROUND(SUM(BD58:BD59),2)</f>
        <v>0</v>
      </c>
      <c r="BE57" s="7"/>
      <c r="BS57" s="124" t="s">
        <v>74</v>
      </c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4" customFormat="1" ht="16.5" customHeight="1">
      <c r="A58" s="112" t="s">
        <v>79</v>
      </c>
      <c r="B58" s="64"/>
      <c r="C58" s="126"/>
      <c r="D58" s="126"/>
      <c r="E58" s="127" t="s">
        <v>89</v>
      </c>
      <c r="F58" s="127"/>
      <c r="G58" s="127"/>
      <c r="H58" s="127"/>
      <c r="I58" s="127"/>
      <c r="J58" s="126"/>
      <c r="K58" s="127" t="s">
        <v>90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'03 - ELEKTRO_SIL'!J30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92</v>
      </c>
      <c r="AR58" s="66"/>
      <c r="AS58" s="130">
        <v>0</v>
      </c>
      <c r="AT58" s="131">
        <f>ROUND(SUM(AV58:AW58),2)</f>
        <v>0</v>
      </c>
      <c r="AU58" s="132">
        <f>'03 - ELEKTRO_SIL'!P86</f>
        <v>0</v>
      </c>
      <c r="AV58" s="131">
        <f>'03 - ELEKTRO_SIL'!J33</f>
        <v>0</v>
      </c>
      <c r="AW58" s="131">
        <f>'03 - ELEKTRO_SIL'!J34</f>
        <v>0</v>
      </c>
      <c r="AX58" s="131">
        <f>'03 - ELEKTRO_SIL'!J35</f>
        <v>0</v>
      </c>
      <c r="AY58" s="131">
        <f>'03 - ELEKTRO_SIL'!J36</f>
        <v>0</v>
      </c>
      <c r="AZ58" s="131">
        <f>'03 - ELEKTRO_SIL'!F33</f>
        <v>0</v>
      </c>
      <c r="BA58" s="131">
        <f>'03 - ELEKTRO_SIL'!F34</f>
        <v>0</v>
      </c>
      <c r="BB58" s="131">
        <f>'03 - ELEKTRO_SIL'!F35</f>
        <v>0</v>
      </c>
      <c r="BC58" s="131">
        <f>'03 - ELEKTRO_SIL'!F36</f>
        <v>0</v>
      </c>
      <c r="BD58" s="133">
        <f>'03 - ELEKTRO_SIL'!F37</f>
        <v>0</v>
      </c>
      <c r="BE58" s="4"/>
      <c r="BT58" s="134" t="s">
        <v>85</v>
      </c>
      <c r="BU58" s="134" t="s">
        <v>93</v>
      </c>
      <c r="BV58" s="134" t="s">
        <v>77</v>
      </c>
      <c r="BW58" s="134" t="s">
        <v>91</v>
      </c>
      <c r="BX58" s="134" t="s">
        <v>5</v>
      </c>
      <c r="CL58" s="134" t="s">
        <v>19</v>
      </c>
      <c r="CM58" s="134" t="s">
        <v>85</v>
      </c>
    </row>
    <row r="59" s="4" customFormat="1" ht="16.5" customHeight="1">
      <c r="A59" s="112" t="s">
        <v>79</v>
      </c>
      <c r="B59" s="64"/>
      <c r="C59" s="126"/>
      <c r="D59" s="126"/>
      <c r="E59" s="127" t="s">
        <v>94</v>
      </c>
      <c r="F59" s="127"/>
      <c r="G59" s="127"/>
      <c r="H59" s="127"/>
      <c r="I59" s="127"/>
      <c r="J59" s="126"/>
      <c r="K59" s="127" t="s">
        <v>95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'03.1 - Připojneí VZT, Poh...'!J32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92</v>
      </c>
      <c r="AR59" s="66"/>
      <c r="AS59" s="130">
        <v>0</v>
      </c>
      <c r="AT59" s="131">
        <f>ROUND(SUM(AV59:AW59),2)</f>
        <v>0</v>
      </c>
      <c r="AU59" s="132">
        <f>'03.1 - Připojneí VZT, Poh...'!P92</f>
        <v>0</v>
      </c>
      <c r="AV59" s="131">
        <f>'03.1 - Připojneí VZT, Poh...'!J35</f>
        <v>0</v>
      </c>
      <c r="AW59" s="131">
        <f>'03.1 - Připojneí VZT, Poh...'!J36</f>
        <v>0</v>
      </c>
      <c r="AX59" s="131">
        <f>'03.1 - Připojneí VZT, Poh...'!J37</f>
        <v>0</v>
      </c>
      <c r="AY59" s="131">
        <f>'03.1 - Připojneí VZT, Poh...'!J38</f>
        <v>0</v>
      </c>
      <c r="AZ59" s="131">
        <f>'03.1 - Připojneí VZT, Poh...'!F35</f>
        <v>0</v>
      </c>
      <c r="BA59" s="131">
        <f>'03.1 - Připojneí VZT, Poh...'!F36</f>
        <v>0</v>
      </c>
      <c r="BB59" s="131">
        <f>'03.1 - Připojneí VZT, Poh...'!F37</f>
        <v>0</v>
      </c>
      <c r="BC59" s="131">
        <f>'03.1 - Připojneí VZT, Poh...'!F38</f>
        <v>0</v>
      </c>
      <c r="BD59" s="133">
        <f>'03.1 - Připojneí VZT, Poh...'!F39</f>
        <v>0</v>
      </c>
      <c r="BE59" s="4"/>
      <c r="BT59" s="134" t="s">
        <v>85</v>
      </c>
      <c r="BV59" s="134" t="s">
        <v>77</v>
      </c>
      <c r="BW59" s="134" t="s">
        <v>96</v>
      </c>
      <c r="BX59" s="134" t="s">
        <v>91</v>
      </c>
      <c r="CL59" s="134" t="s">
        <v>19</v>
      </c>
    </row>
    <row r="60" s="7" customFormat="1" ht="16.5" customHeight="1">
      <c r="A60" s="7"/>
      <c r="B60" s="113"/>
      <c r="C60" s="114"/>
      <c r="D60" s="115" t="s">
        <v>97</v>
      </c>
      <c r="E60" s="115"/>
      <c r="F60" s="115"/>
      <c r="G60" s="115"/>
      <c r="H60" s="115"/>
      <c r="I60" s="116"/>
      <c r="J60" s="115" t="s">
        <v>98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25">
        <f>ROUND(SUM(AG61:AG67),2)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82</v>
      </c>
      <c r="AR60" s="119"/>
      <c r="AS60" s="120">
        <f>ROUND(SUM(AS61:AS67),2)</f>
        <v>0</v>
      </c>
      <c r="AT60" s="121">
        <f>ROUND(SUM(AV60:AW60),2)</f>
        <v>0</v>
      </c>
      <c r="AU60" s="122">
        <f>ROUND(SUM(AU61:AU67),5)</f>
        <v>0</v>
      </c>
      <c r="AV60" s="121">
        <f>ROUND(AZ60*L29,2)</f>
        <v>0</v>
      </c>
      <c r="AW60" s="121">
        <f>ROUND(BA60*L30,2)</f>
        <v>0</v>
      </c>
      <c r="AX60" s="121">
        <f>ROUND(BB60*L29,2)</f>
        <v>0</v>
      </c>
      <c r="AY60" s="121">
        <f>ROUND(BC60*L30,2)</f>
        <v>0</v>
      </c>
      <c r="AZ60" s="121">
        <f>ROUND(SUM(AZ61:AZ67),2)</f>
        <v>0</v>
      </c>
      <c r="BA60" s="121">
        <f>ROUND(SUM(BA61:BA67),2)</f>
        <v>0</v>
      </c>
      <c r="BB60" s="121">
        <f>ROUND(SUM(BB61:BB67),2)</f>
        <v>0</v>
      </c>
      <c r="BC60" s="121">
        <f>ROUND(SUM(BC61:BC67),2)</f>
        <v>0</v>
      </c>
      <c r="BD60" s="123">
        <f>ROUND(SUM(BD61:BD67),2)</f>
        <v>0</v>
      </c>
      <c r="BE60" s="7"/>
      <c r="BS60" s="124" t="s">
        <v>74</v>
      </c>
      <c r="BT60" s="124" t="s">
        <v>83</v>
      </c>
      <c r="BU60" s="124" t="s">
        <v>76</v>
      </c>
      <c r="BV60" s="124" t="s">
        <v>77</v>
      </c>
      <c r="BW60" s="124" t="s">
        <v>99</v>
      </c>
      <c r="BX60" s="124" t="s">
        <v>5</v>
      </c>
      <c r="CL60" s="124" t="s">
        <v>19</v>
      </c>
      <c r="CM60" s="124" t="s">
        <v>85</v>
      </c>
    </row>
    <row r="61" s="4" customFormat="1" ht="16.5" customHeight="1">
      <c r="A61" s="112" t="s">
        <v>79</v>
      </c>
      <c r="B61" s="64"/>
      <c r="C61" s="126"/>
      <c r="D61" s="126"/>
      <c r="E61" s="127" t="s">
        <v>100</v>
      </c>
      <c r="F61" s="127"/>
      <c r="G61" s="127"/>
      <c r="H61" s="127"/>
      <c r="I61" s="127"/>
      <c r="J61" s="126"/>
      <c r="K61" s="127" t="s">
        <v>101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'04.1 - SK'!J32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92</v>
      </c>
      <c r="AR61" s="66"/>
      <c r="AS61" s="130">
        <v>0</v>
      </c>
      <c r="AT61" s="131">
        <f>ROUND(SUM(AV61:AW61),2)</f>
        <v>0</v>
      </c>
      <c r="AU61" s="132">
        <f>'04.1 - SK'!P95</f>
        <v>0</v>
      </c>
      <c r="AV61" s="131">
        <f>'04.1 - SK'!J35</f>
        <v>0</v>
      </c>
      <c r="AW61" s="131">
        <f>'04.1 - SK'!J36</f>
        <v>0</v>
      </c>
      <c r="AX61" s="131">
        <f>'04.1 - SK'!J37</f>
        <v>0</v>
      </c>
      <c r="AY61" s="131">
        <f>'04.1 - SK'!J38</f>
        <v>0</v>
      </c>
      <c r="AZ61" s="131">
        <f>'04.1 - SK'!F35</f>
        <v>0</v>
      </c>
      <c r="BA61" s="131">
        <f>'04.1 - SK'!F36</f>
        <v>0</v>
      </c>
      <c r="BB61" s="131">
        <f>'04.1 - SK'!F37</f>
        <v>0</v>
      </c>
      <c r="BC61" s="131">
        <f>'04.1 - SK'!F38</f>
        <v>0</v>
      </c>
      <c r="BD61" s="133">
        <f>'04.1 - SK'!F39</f>
        <v>0</v>
      </c>
      <c r="BE61" s="4"/>
      <c r="BT61" s="134" t="s">
        <v>85</v>
      </c>
      <c r="BV61" s="134" t="s">
        <v>77</v>
      </c>
      <c r="BW61" s="134" t="s">
        <v>102</v>
      </c>
      <c r="BX61" s="134" t="s">
        <v>99</v>
      </c>
      <c r="CL61" s="134" t="s">
        <v>19</v>
      </c>
    </row>
    <row r="62" s="4" customFormat="1" ht="16.5" customHeight="1">
      <c r="A62" s="112" t="s">
        <v>79</v>
      </c>
      <c r="B62" s="64"/>
      <c r="C62" s="126"/>
      <c r="D62" s="126"/>
      <c r="E62" s="127" t="s">
        <v>103</v>
      </c>
      <c r="F62" s="127"/>
      <c r="G62" s="127"/>
      <c r="H62" s="127"/>
      <c r="I62" s="127"/>
      <c r="J62" s="126"/>
      <c r="K62" s="127" t="s">
        <v>104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'04.2 - IP KAM+VDT'!J32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92</v>
      </c>
      <c r="AR62" s="66"/>
      <c r="AS62" s="130">
        <v>0</v>
      </c>
      <c r="AT62" s="131">
        <f>ROUND(SUM(AV62:AW62),2)</f>
        <v>0</v>
      </c>
      <c r="AU62" s="132">
        <f>'04.2 - IP KAM+VDT'!P89</f>
        <v>0</v>
      </c>
      <c r="AV62" s="131">
        <f>'04.2 - IP KAM+VDT'!J35</f>
        <v>0</v>
      </c>
      <c r="AW62" s="131">
        <f>'04.2 - IP KAM+VDT'!J36</f>
        <v>0</v>
      </c>
      <c r="AX62" s="131">
        <f>'04.2 - IP KAM+VDT'!J37</f>
        <v>0</v>
      </c>
      <c r="AY62" s="131">
        <f>'04.2 - IP KAM+VDT'!J38</f>
        <v>0</v>
      </c>
      <c r="AZ62" s="131">
        <f>'04.2 - IP KAM+VDT'!F35</f>
        <v>0</v>
      </c>
      <c r="BA62" s="131">
        <f>'04.2 - IP KAM+VDT'!F36</f>
        <v>0</v>
      </c>
      <c r="BB62" s="131">
        <f>'04.2 - IP KAM+VDT'!F37</f>
        <v>0</v>
      </c>
      <c r="BC62" s="131">
        <f>'04.2 - IP KAM+VDT'!F38</f>
        <v>0</v>
      </c>
      <c r="BD62" s="133">
        <f>'04.2 - IP KAM+VDT'!F39</f>
        <v>0</v>
      </c>
      <c r="BE62" s="4"/>
      <c r="BT62" s="134" t="s">
        <v>85</v>
      </c>
      <c r="BV62" s="134" t="s">
        <v>77</v>
      </c>
      <c r="BW62" s="134" t="s">
        <v>105</v>
      </c>
      <c r="BX62" s="134" t="s">
        <v>99</v>
      </c>
      <c r="CL62" s="134" t="s">
        <v>19</v>
      </c>
    </row>
    <row r="63" s="4" customFormat="1" ht="16.5" customHeight="1">
      <c r="A63" s="112" t="s">
        <v>79</v>
      </c>
      <c r="B63" s="64"/>
      <c r="C63" s="126"/>
      <c r="D63" s="126"/>
      <c r="E63" s="127" t="s">
        <v>106</v>
      </c>
      <c r="F63" s="127"/>
      <c r="G63" s="127"/>
      <c r="H63" s="127"/>
      <c r="I63" s="127"/>
      <c r="J63" s="126"/>
      <c r="K63" s="127" t="s">
        <v>107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'04.3 - EKV'!J32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92</v>
      </c>
      <c r="AR63" s="66"/>
      <c r="AS63" s="130">
        <v>0</v>
      </c>
      <c r="AT63" s="131">
        <f>ROUND(SUM(AV63:AW63),2)</f>
        <v>0</v>
      </c>
      <c r="AU63" s="132">
        <f>'04.3 - EKV'!P91</f>
        <v>0</v>
      </c>
      <c r="AV63" s="131">
        <f>'04.3 - EKV'!J35</f>
        <v>0</v>
      </c>
      <c r="AW63" s="131">
        <f>'04.3 - EKV'!J36</f>
        <v>0</v>
      </c>
      <c r="AX63" s="131">
        <f>'04.3 - EKV'!J37</f>
        <v>0</v>
      </c>
      <c r="AY63" s="131">
        <f>'04.3 - EKV'!J38</f>
        <v>0</v>
      </c>
      <c r="AZ63" s="131">
        <f>'04.3 - EKV'!F35</f>
        <v>0</v>
      </c>
      <c r="BA63" s="131">
        <f>'04.3 - EKV'!F36</f>
        <v>0</v>
      </c>
      <c r="BB63" s="131">
        <f>'04.3 - EKV'!F37</f>
        <v>0</v>
      </c>
      <c r="BC63" s="131">
        <f>'04.3 - EKV'!F38</f>
        <v>0</v>
      </c>
      <c r="BD63" s="133">
        <f>'04.3 - EKV'!F39</f>
        <v>0</v>
      </c>
      <c r="BE63" s="4"/>
      <c r="BT63" s="134" t="s">
        <v>85</v>
      </c>
      <c r="BV63" s="134" t="s">
        <v>77</v>
      </c>
      <c r="BW63" s="134" t="s">
        <v>108</v>
      </c>
      <c r="BX63" s="134" t="s">
        <v>99</v>
      </c>
      <c r="CL63" s="134" t="s">
        <v>19</v>
      </c>
    </row>
    <row r="64" s="4" customFormat="1" ht="16.5" customHeight="1">
      <c r="A64" s="112" t="s">
        <v>79</v>
      </c>
      <c r="B64" s="64"/>
      <c r="C64" s="126"/>
      <c r="D64" s="126"/>
      <c r="E64" s="127" t="s">
        <v>109</v>
      </c>
      <c r="F64" s="127"/>
      <c r="G64" s="127"/>
      <c r="H64" s="127"/>
      <c r="I64" s="127"/>
      <c r="J64" s="126"/>
      <c r="K64" s="127" t="s">
        <v>110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'04.4 - EVR'!J32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92</v>
      </c>
      <c r="AR64" s="66"/>
      <c r="AS64" s="130">
        <v>0</v>
      </c>
      <c r="AT64" s="131">
        <f>ROUND(SUM(AV64:AW64),2)</f>
        <v>0</v>
      </c>
      <c r="AU64" s="132">
        <f>'04.4 - EVR'!P90</f>
        <v>0</v>
      </c>
      <c r="AV64" s="131">
        <f>'04.4 - EVR'!J35</f>
        <v>0</v>
      </c>
      <c r="AW64" s="131">
        <f>'04.4 - EVR'!J36</f>
        <v>0</v>
      </c>
      <c r="AX64" s="131">
        <f>'04.4 - EVR'!J37</f>
        <v>0</v>
      </c>
      <c r="AY64" s="131">
        <f>'04.4 - EVR'!J38</f>
        <v>0</v>
      </c>
      <c r="AZ64" s="131">
        <f>'04.4 - EVR'!F35</f>
        <v>0</v>
      </c>
      <c r="BA64" s="131">
        <f>'04.4 - EVR'!F36</f>
        <v>0</v>
      </c>
      <c r="BB64" s="131">
        <f>'04.4 - EVR'!F37</f>
        <v>0</v>
      </c>
      <c r="BC64" s="131">
        <f>'04.4 - EVR'!F38</f>
        <v>0</v>
      </c>
      <c r="BD64" s="133">
        <f>'04.4 - EVR'!F39</f>
        <v>0</v>
      </c>
      <c r="BE64" s="4"/>
      <c r="BT64" s="134" t="s">
        <v>85</v>
      </c>
      <c r="BV64" s="134" t="s">
        <v>77</v>
      </c>
      <c r="BW64" s="134" t="s">
        <v>111</v>
      </c>
      <c r="BX64" s="134" t="s">
        <v>99</v>
      </c>
      <c r="CL64" s="134" t="s">
        <v>19</v>
      </c>
    </row>
    <row r="65" s="4" customFormat="1" ht="16.5" customHeight="1">
      <c r="A65" s="112" t="s">
        <v>79</v>
      </c>
      <c r="B65" s="64"/>
      <c r="C65" s="126"/>
      <c r="D65" s="126"/>
      <c r="E65" s="127" t="s">
        <v>112</v>
      </c>
      <c r="F65" s="127"/>
      <c r="G65" s="127"/>
      <c r="H65" s="127"/>
      <c r="I65" s="127"/>
      <c r="J65" s="126"/>
      <c r="K65" s="127" t="s">
        <v>113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'04.5 - EPS'!J32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92</v>
      </c>
      <c r="AR65" s="66"/>
      <c r="AS65" s="130">
        <v>0</v>
      </c>
      <c r="AT65" s="131">
        <f>ROUND(SUM(AV65:AW65),2)</f>
        <v>0</v>
      </c>
      <c r="AU65" s="132">
        <f>'04.5 - EPS'!P90</f>
        <v>0</v>
      </c>
      <c r="AV65" s="131">
        <f>'04.5 - EPS'!J35</f>
        <v>0</v>
      </c>
      <c r="AW65" s="131">
        <f>'04.5 - EPS'!J36</f>
        <v>0</v>
      </c>
      <c r="AX65" s="131">
        <f>'04.5 - EPS'!J37</f>
        <v>0</v>
      </c>
      <c r="AY65" s="131">
        <f>'04.5 - EPS'!J38</f>
        <v>0</v>
      </c>
      <c r="AZ65" s="131">
        <f>'04.5 - EPS'!F35</f>
        <v>0</v>
      </c>
      <c r="BA65" s="131">
        <f>'04.5 - EPS'!F36</f>
        <v>0</v>
      </c>
      <c r="BB65" s="131">
        <f>'04.5 - EPS'!F37</f>
        <v>0</v>
      </c>
      <c r="BC65" s="131">
        <f>'04.5 - EPS'!F38</f>
        <v>0</v>
      </c>
      <c r="BD65" s="133">
        <f>'04.5 - EPS'!F39</f>
        <v>0</v>
      </c>
      <c r="BE65" s="4"/>
      <c r="BT65" s="134" t="s">
        <v>85</v>
      </c>
      <c r="BV65" s="134" t="s">
        <v>77</v>
      </c>
      <c r="BW65" s="134" t="s">
        <v>114</v>
      </c>
      <c r="BX65" s="134" t="s">
        <v>99</v>
      </c>
      <c r="CL65" s="134" t="s">
        <v>19</v>
      </c>
    </row>
    <row r="66" s="4" customFormat="1" ht="16.5" customHeight="1">
      <c r="A66" s="112" t="s">
        <v>79</v>
      </c>
      <c r="B66" s="64"/>
      <c r="C66" s="126"/>
      <c r="D66" s="126"/>
      <c r="E66" s="127" t="s">
        <v>115</v>
      </c>
      <c r="F66" s="127"/>
      <c r="G66" s="127"/>
      <c r="H66" s="127"/>
      <c r="I66" s="127"/>
      <c r="J66" s="126"/>
      <c r="K66" s="127" t="s">
        <v>116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'04.6 - KPS'!J32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92</v>
      </c>
      <c r="AR66" s="66"/>
      <c r="AS66" s="130">
        <v>0</v>
      </c>
      <c r="AT66" s="131">
        <f>ROUND(SUM(AV66:AW66),2)</f>
        <v>0</v>
      </c>
      <c r="AU66" s="132">
        <f>'04.6 - KPS'!P90</f>
        <v>0</v>
      </c>
      <c r="AV66" s="131">
        <f>'04.6 - KPS'!J35</f>
        <v>0</v>
      </c>
      <c r="AW66" s="131">
        <f>'04.6 - KPS'!J36</f>
        <v>0</v>
      </c>
      <c r="AX66" s="131">
        <f>'04.6 - KPS'!J37</f>
        <v>0</v>
      </c>
      <c r="AY66" s="131">
        <f>'04.6 - KPS'!J38</f>
        <v>0</v>
      </c>
      <c r="AZ66" s="131">
        <f>'04.6 - KPS'!F35</f>
        <v>0</v>
      </c>
      <c r="BA66" s="131">
        <f>'04.6 - KPS'!F36</f>
        <v>0</v>
      </c>
      <c r="BB66" s="131">
        <f>'04.6 - KPS'!F37</f>
        <v>0</v>
      </c>
      <c r="BC66" s="131">
        <f>'04.6 - KPS'!F38</f>
        <v>0</v>
      </c>
      <c r="BD66" s="133">
        <f>'04.6 - KPS'!F39</f>
        <v>0</v>
      </c>
      <c r="BE66" s="4"/>
      <c r="BT66" s="134" t="s">
        <v>85</v>
      </c>
      <c r="BV66" s="134" t="s">
        <v>77</v>
      </c>
      <c r="BW66" s="134" t="s">
        <v>117</v>
      </c>
      <c r="BX66" s="134" t="s">
        <v>99</v>
      </c>
      <c r="CL66" s="134" t="s">
        <v>19</v>
      </c>
    </row>
    <row r="67" s="4" customFormat="1" ht="16.5" customHeight="1">
      <c r="A67" s="112" t="s">
        <v>79</v>
      </c>
      <c r="B67" s="64"/>
      <c r="C67" s="126"/>
      <c r="D67" s="126"/>
      <c r="E67" s="127" t="s">
        <v>118</v>
      </c>
      <c r="F67" s="127"/>
      <c r="G67" s="127"/>
      <c r="H67" s="127"/>
      <c r="I67" s="127"/>
      <c r="J67" s="126"/>
      <c r="K67" s="127" t="s">
        <v>119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'04.7 - KT'!J32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92</v>
      </c>
      <c r="AR67" s="66"/>
      <c r="AS67" s="130">
        <v>0</v>
      </c>
      <c r="AT67" s="131">
        <f>ROUND(SUM(AV67:AW67),2)</f>
        <v>0</v>
      </c>
      <c r="AU67" s="132">
        <f>'04.7 - KT'!P90</f>
        <v>0</v>
      </c>
      <c r="AV67" s="131">
        <f>'04.7 - KT'!J35</f>
        <v>0</v>
      </c>
      <c r="AW67" s="131">
        <f>'04.7 - KT'!J36</f>
        <v>0</v>
      </c>
      <c r="AX67" s="131">
        <f>'04.7 - KT'!J37</f>
        <v>0</v>
      </c>
      <c r="AY67" s="131">
        <f>'04.7 - KT'!J38</f>
        <v>0</v>
      </c>
      <c r="AZ67" s="131">
        <f>'04.7 - KT'!F35</f>
        <v>0</v>
      </c>
      <c r="BA67" s="131">
        <f>'04.7 - KT'!F36</f>
        <v>0</v>
      </c>
      <c r="BB67" s="131">
        <f>'04.7 - KT'!F37</f>
        <v>0</v>
      </c>
      <c r="BC67" s="131">
        <f>'04.7 - KT'!F38</f>
        <v>0</v>
      </c>
      <c r="BD67" s="133">
        <f>'04.7 - KT'!F39</f>
        <v>0</v>
      </c>
      <c r="BE67" s="4"/>
      <c r="BT67" s="134" t="s">
        <v>85</v>
      </c>
      <c r="BV67" s="134" t="s">
        <v>77</v>
      </c>
      <c r="BW67" s="134" t="s">
        <v>120</v>
      </c>
      <c r="BX67" s="134" t="s">
        <v>99</v>
      </c>
      <c r="CL67" s="134" t="s">
        <v>19</v>
      </c>
    </row>
    <row r="68" s="7" customFormat="1" ht="16.5" customHeight="1">
      <c r="A68" s="112" t="s">
        <v>79</v>
      </c>
      <c r="B68" s="113"/>
      <c r="C68" s="114"/>
      <c r="D68" s="115" t="s">
        <v>121</v>
      </c>
      <c r="E68" s="115"/>
      <c r="F68" s="115"/>
      <c r="G68" s="115"/>
      <c r="H68" s="115"/>
      <c r="I68" s="116"/>
      <c r="J68" s="115" t="s">
        <v>122</v>
      </c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7">
        <f>'05 - Medi Plyny'!J30</f>
        <v>0</v>
      </c>
      <c r="AH68" s="116"/>
      <c r="AI68" s="116"/>
      <c r="AJ68" s="116"/>
      <c r="AK68" s="116"/>
      <c r="AL68" s="116"/>
      <c r="AM68" s="116"/>
      <c r="AN68" s="117">
        <f>SUM(AG68,AT68)</f>
        <v>0</v>
      </c>
      <c r="AO68" s="116"/>
      <c r="AP68" s="116"/>
      <c r="AQ68" s="118" t="s">
        <v>82</v>
      </c>
      <c r="AR68" s="119"/>
      <c r="AS68" s="120">
        <v>0</v>
      </c>
      <c r="AT68" s="121">
        <f>ROUND(SUM(AV68:AW68),2)</f>
        <v>0</v>
      </c>
      <c r="AU68" s="122">
        <f>'05 - Medi Plyny'!P81</f>
        <v>0</v>
      </c>
      <c r="AV68" s="121">
        <f>'05 - Medi Plyny'!J33</f>
        <v>0</v>
      </c>
      <c r="AW68" s="121">
        <f>'05 - Medi Plyny'!J34</f>
        <v>0</v>
      </c>
      <c r="AX68" s="121">
        <f>'05 - Medi Plyny'!J35</f>
        <v>0</v>
      </c>
      <c r="AY68" s="121">
        <f>'05 - Medi Plyny'!J36</f>
        <v>0</v>
      </c>
      <c r="AZ68" s="121">
        <f>'05 - Medi Plyny'!F33</f>
        <v>0</v>
      </c>
      <c r="BA68" s="121">
        <f>'05 - Medi Plyny'!F34</f>
        <v>0</v>
      </c>
      <c r="BB68" s="121">
        <f>'05 - Medi Plyny'!F35</f>
        <v>0</v>
      </c>
      <c r="BC68" s="121">
        <f>'05 - Medi Plyny'!F36</f>
        <v>0</v>
      </c>
      <c r="BD68" s="123">
        <f>'05 - Medi Plyny'!F37</f>
        <v>0</v>
      </c>
      <c r="BE68" s="7"/>
      <c r="BT68" s="124" t="s">
        <v>83</v>
      </c>
      <c r="BV68" s="124" t="s">
        <v>77</v>
      </c>
      <c r="BW68" s="124" t="s">
        <v>123</v>
      </c>
      <c r="BX68" s="124" t="s">
        <v>5</v>
      </c>
      <c r="CL68" s="124" t="s">
        <v>19</v>
      </c>
      <c r="CM68" s="124" t="s">
        <v>85</v>
      </c>
    </row>
    <row r="69" s="7" customFormat="1" ht="16.5" customHeight="1">
      <c r="A69" s="112" t="s">
        <v>79</v>
      </c>
      <c r="B69" s="113"/>
      <c r="C69" s="114"/>
      <c r="D69" s="115" t="s">
        <v>124</v>
      </c>
      <c r="E69" s="115"/>
      <c r="F69" s="115"/>
      <c r="G69" s="115"/>
      <c r="H69" s="115"/>
      <c r="I69" s="116"/>
      <c r="J69" s="115" t="s">
        <v>125</v>
      </c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7">
        <f>'06 - Lékařská technologie...'!J30</f>
        <v>0</v>
      </c>
      <c r="AH69" s="116"/>
      <c r="AI69" s="116"/>
      <c r="AJ69" s="116"/>
      <c r="AK69" s="116"/>
      <c r="AL69" s="116"/>
      <c r="AM69" s="116"/>
      <c r="AN69" s="117">
        <f>SUM(AG69,AT69)</f>
        <v>0</v>
      </c>
      <c r="AO69" s="116"/>
      <c r="AP69" s="116"/>
      <c r="AQ69" s="118" t="s">
        <v>82</v>
      </c>
      <c r="AR69" s="119"/>
      <c r="AS69" s="120">
        <v>0</v>
      </c>
      <c r="AT69" s="121">
        <f>ROUND(SUM(AV69:AW69),2)</f>
        <v>0</v>
      </c>
      <c r="AU69" s="122">
        <f>'06 - Lékařská technologie...'!P79</f>
        <v>0</v>
      </c>
      <c r="AV69" s="121">
        <f>'06 - Lékařská technologie...'!J33</f>
        <v>0</v>
      </c>
      <c r="AW69" s="121">
        <f>'06 - Lékařská technologie...'!J34</f>
        <v>0</v>
      </c>
      <c r="AX69" s="121">
        <f>'06 - Lékařská technologie...'!J35</f>
        <v>0</v>
      </c>
      <c r="AY69" s="121">
        <f>'06 - Lékařská technologie...'!J36</f>
        <v>0</v>
      </c>
      <c r="AZ69" s="121">
        <f>'06 - Lékařská technologie...'!F33</f>
        <v>0</v>
      </c>
      <c r="BA69" s="121">
        <f>'06 - Lékařská technologie...'!F34</f>
        <v>0</v>
      </c>
      <c r="BB69" s="121">
        <f>'06 - Lékařská technologie...'!F35</f>
        <v>0</v>
      </c>
      <c r="BC69" s="121">
        <f>'06 - Lékařská technologie...'!F36</f>
        <v>0</v>
      </c>
      <c r="BD69" s="123">
        <f>'06 - Lékařská technologie...'!F37</f>
        <v>0</v>
      </c>
      <c r="BE69" s="7"/>
      <c r="BT69" s="124" t="s">
        <v>83</v>
      </c>
      <c r="BV69" s="124" t="s">
        <v>77</v>
      </c>
      <c r="BW69" s="124" t="s">
        <v>126</v>
      </c>
      <c r="BX69" s="124" t="s">
        <v>5</v>
      </c>
      <c r="CL69" s="124" t="s">
        <v>19</v>
      </c>
      <c r="CM69" s="124" t="s">
        <v>85</v>
      </c>
    </row>
    <row r="70" s="7" customFormat="1" ht="16.5" customHeight="1">
      <c r="A70" s="112" t="s">
        <v>79</v>
      </c>
      <c r="B70" s="113"/>
      <c r="C70" s="114"/>
      <c r="D70" s="115" t="s">
        <v>127</v>
      </c>
      <c r="E70" s="115"/>
      <c r="F70" s="115"/>
      <c r="G70" s="115"/>
      <c r="H70" s="115"/>
      <c r="I70" s="116"/>
      <c r="J70" s="115" t="s">
        <v>128</v>
      </c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7">
        <f>'07 - VZT'!J30</f>
        <v>0</v>
      </c>
      <c r="AH70" s="116"/>
      <c r="AI70" s="116"/>
      <c r="AJ70" s="116"/>
      <c r="AK70" s="116"/>
      <c r="AL70" s="116"/>
      <c r="AM70" s="116"/>
      <c r="AN70" s="117">
        <f>SUM(AG70,AT70)</f>
        <v>0</v>
      </c>
      <c r="AO70" s="116"/>
      <c r="AP70" s="116"/>
      <c r="AQ70" s="118" t="s">
        <v>82</v>
      </c>
      <c r="AR70" s="119"/>
      <c r="AS70" s="120">
        <v>0</v>
      </c>
      <c r="AT70" s="121">
        <f>ROUND(SUM(AV70:AW70),2)</f>
        <v>0</v>
      </c>
      <c r="AU70" s="122">
        <f>'07 - VZT'!P83</f>
        <v>0</v>
      </c>
      <c r="AV70" s="121">
        <f>'07 - VZT'!J33</f>
        <v>0</v>
      </c>
      <c r="AW70" s="121">
        <f>'07 - VZT'!J34</f>
        <v>0</v>
      </c>
      <c r="AX70" s="121">
        <f>'07 - VZT'!J35</f>
        <v>0</v>
      </c>
      <c r="AY70" s="121">
        <f>'07 - VZT'!J36</f>
        <v>0</v>
      </c>
      <c r="AZ70" s="121">
        <f>'07 - VZT'!F33</f>
        <v>0</v>
      </c>
      <c r="BA70" s="121">
        <f>'07 - VZT'!F34</f>
        <v>0</v>
      </c>
      <c r="BB70" s="121">
        <f>'07 - VZT'!F35</f>
        <v>0</v>
      </c>
      <c r="BC70" s="121">
        <f>'07 - VZT'!F36</f>
        <v>0</v>
      </c>
      <c r="BD70" s="123">
        <f>'07 - VZT'!F37</f>
        <v>0</v>
      </c>
      <c r="BE70" s="7"/>
      <c r="BT70" s="124" t="s">
        <v>83</v>
      </c>
      <c r="BV70" s="124" t="s">
        <v>77</v>
      </c>
      <c r="BW70" s="124" t="s">
        <v>129</v>
      </c>
      <c r="BX70" s="124" t="s">
        <v>5</v>
      </c>
      <c r="CL70" s="124" t="s">
        <v>19</v>
      </c>
      <c r="CM70" s="124" t="s">
        <v>85</v>
      </c>
    </row>
    <row r="71" s="7" customFormat="1" ht="16.5" customHeight="1">
      <c r="A71" s="112" t="s">
        <v>79</v>
      </c>
      <c r="B71" s="113"/>
      <c r="C71" s="114"/>
      <c r="D71" s="115" t="s">
        <v>130</v>
      </c>
      <c r="E71" s="115"/>
      <c r="F71" s="115"/>
      <c r="G71" s="115"/>
      <c r="H71" s="115"/>
      <c r="I71" s="116"/>
      <c r="J71" s="115" t="s">
        <v>131</v>
      </c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7">
        <f>'08 - VRN'!J30</f>
        <v>0</v>
      </c>
      <c r="AH71" s="116"/>
      <c r="AI71" s="116"/>
      <c r="AJ71" s="116"/>
      <c r="AK71" s="116"/>
      <c r="AL71" s="116"/>
      <c r="AM71" s="116"/>
      <c r="AN71" s="117">
        <f>SUM(AG71,AT71)</f>
        <v>0</v>
      </c>
      <c r="AO71" s="116"/>
      <c r="AP71" s="116"/>
      <c r="AQ71" s="118" t="s">
        <v>82</v>
      </c>
      <c r="AR71" s="119"/>
      <c r="AS71" s="135">
        <v>0</v>
      </c>
      <c r="AT71" s="136">
        <f>ROUND(SUM(AV71:AW71),2)</f>
        <v>0</v>
      </c>
      <c r="AU71" s="137">
        <f>'08 - VRN'!P83</f>
        <v>0</v>
      </c>
      <c r="AV71" s="136">
        <f>'08 - VRN'!J33</f>
        <v>0</v>
      </c>
      <c r="AW71" s="136">
        <f>'08 - VRN'!J34</f>
        <v>0</v>
      </c>
      <c r="AX71" s="136">
        <f>'08 - VRN'!J35</f>
        <v>0</v>
      </c>
      <c r="AY71" s="136">
        <f>'08 - VRN'!J36</f>
        <v>0</v>
      </c>
      <c r="AZ71" s="136">
        <f>'08 - VRN'!F33</f>
        <v>0</v>
      </c>
      <c r="BA71" s="136">
        <f>'08 - VRN'!F34</f>
        <v>0</v>
      </c>
      <c r="BB71" s="136">
        <f>'08 - VRN'!F35</f>
        <v>0</v>
      </c>
      <c r="BC71" s="136">
        <f>'08 - VRN'!F36</f>
        <v>0</v>
      </c>
      <c r="BD71" s="138">
        <f>'08 - VRN'!F37</f>
        <v>0</v>
      </c>
      <c r="BE71" s="7"/>
      <c r="BT71" s="124" t="s">
        <v>83</v>
      </c>
      <c r="BV71" s="124" t="s">
        <v>77</v>
      </c>
      <c r="BW71" s="124" t="s">
        <v>132</v>
      </c>
      <c r="BX71" s="124" t="s">
        <v>5</v>
      </c>
      <c r="CL71" s="124" t="s">
        <v>19</v>
      </c>
      <c r="CM71" s="124" t="s">
        <v>85</v>
      </c>
    </row>
    <row r="72" s="2" customFormat="1" ht="30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5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45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</row>
  </sheetData>
  <sheetProtection sheet="1" formatColumns="0" formatRows="0" objects="1" scenarios="1" spinCount="100000" saltValue="q0Ix8lhdksbsveyxh2OACXs8TkGZ0JivX/H5uWEPK+bHgOQD+IDSuavM6DbtkMtgZKZ83QqYb62EqtbGKg9A/Q==" hashValue="WALfz7TtqzGNDmrY8ujfa4cmlVlKT8e58wfvh+MS27MWNiZnlJnMlxt0WGQs5NuTfLbgllKGXy9wwER2VSxH5Q==" algorithmName="SHA-512" password="CC35"/>
  <mergeCells count="106">
    <mergeCell ref="C52:G52"/>
    <mergeCell ref="D60:H60"/>
    <mergeCell ref="D56:H56"/>
    <mergeCell ref="D57:H57"/>
    <mergeCell ref="D55:H55"/>
    <mergeCell ref="E64:I64"/>
    <mergeCell ref="E63:I63"/>
    <mergeCell ref="E58:I58"/>
    <mergeCell ref="E62:I62"/>
    <mergeCell ref="E61:I61"/>
    <mergeCell ref="E59:I59"/>
    <mergeCell ref="I52:AF52"/>
    <mergeCell ref="J56:AF56"/>
    <mergeCell ref="J57:AF57"/>
    <mergeCell ref="J60:AF60"/>
    <mergeCell ref="J55:AF55"/>
    <mergeCell ref="K61:AF61"/>
    <mergeCell ref="K59:AF59"/>
    <mergeCell ref="K62:AF62"/>
    <mergeCell ref="K63:AF63"/>
    <mergeCell ref="K58:AF58"/>
    <mergeCell ref="K64:AF64"/>
    <mergeCell ref="L45:AO45"/>
    <mergeCell ref="E65:I65"/>
    <mergeCell ref="K65:AF65"/>
    <mergeCell ref="E66:I66"/>
    <mergeCell ref="K66:AF66"/>
    <mergeCell ref="E67:I67"/>
    <mergeCell ref="K67:AF67"/>
    <mergeCell ref="D68:H68"/>
    <mergeCell ref="J68:AF68"/>
    <mergeCell ref="D69:H69"/>
    <mergeCell ref="J69:AF69"/>
    <mergeCell ref="D70:H70"/>
    <mergeCell ref="J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52:AM52"/>
    <mergeCell ref="AG62:AM62"/>
    <mergeCell ref="AG57:AM57"/>
    <mergeCell ref="AG63:AM63"/>
    <mergeCell ref="AG60:AM60"/>
    <mergeCell ref="AG61:AM61"/>
    <mergeCell ref="AG55:AM55"/>
    <mergeCell ref="AG56:AM56"/>
    <mergeCell ref="AG58:AM58"/>
    <mergeCell ref="AG64:AM64"/>
    <mergeCell ref="AG59:AM59"/>
    <mergeCell ref="AM49:AP49"/>
    <mergeCell ref="AM47:AN47"/>
    <mergeCell ref="AM50:AP50"/>
    <mergeCell ref="AN63:AP63"/>
    <mergeCell ref="AN64:AP64"/>
    <mergeCell ref="AN57:AP57"/>
    <mergeCell ref="AN62:AP62"/>
    <mergeCell ref="AN61:AP61"/>
    <mergeCell ref="AN60:AP60"/>
    <mergeCell ref="AN55:AP55"/>
    <mergeCell ref="AN59:AP59"/>
    <mergeCell ref="AN56:AP56"/>
    <mergeCell ref="AN52:AP5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5" location="'01 - Stavební práce'!C2" display="/"/>
    <hyperlink ref="A56" location="'02 - ZTI (VODA, KANALIZAC...'!C2" display="/"/>
    <hyperlink ref="A58" location="'03 - ELEKTRO_SIL'!C2" display="/"/>
    <hyperlink ref="A59" location="'03.1 - Připojneí VZT, Poh...'!C2" display="/"/>
    <hyperlink ref="A61" location="'04.1 - SK'!C2" display="/"/>
    <hyperlink ref="A62" location="'04.2 - IP KAM+VDT'!C2" display="/"/>
    <hyperlink ref="A63" location="'04.3 - EKV'!C2" display="/"/>
    <hyperlink ref="A64" location="'04.4 - EVR'!C2" display="/"/>
    <hyperlink ref="A65" location="'04.5 - EPS'!C2" display="/"/>
    <hyperlink ref="A66" location="'04.6 - KPS'!C2" display="/"/>
    <hyperlink ref="A67" location="'04.7 - KT'!C2" display="/"/>
    <hyperlink ref="A68" location="'05 - Medi Plyny'!C2" display="/"/>
    <hyperlink ref="A69" location="'06 - Lékařská technologie...'!C2" display="/"/>
    <hyperlink ref="A70" location="'07 - VZT'!C2" display="/"/>
    <hyperlink ref="A71" location="'08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1178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1324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ROUND((SUM(BE90:BE125)),  2)</f>
        <v>0</v>
      </c>
      <c r="G35" s="39"/>
      <c r="H35" s="39"/>
      <c r="I35" s="158">
        <v>0.20999999999999999</v>
      </c>
      <c r="J35" s="157">
        <f>ROUND(((SUM(BE90:BE125))*I35),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ROUND((SUM(BF90:BF125)),  2)</f>
        <v>0</v>
      </c>
      <c r="G36" s="39"/>
      <c r="H36" s="39"/>
      <c r="I36" s="158">
        <v>0.12</v>
      </c>
      <c r="J36" s="157">
        <f>ROUND(((SUM(BF90:BF125))*I36),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ROUND((SUM(BG90:BG125)),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ROUND((SUM(BH90:BH125)),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ROUND((SUM(BI90:BI125)),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04.5 - EPS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1325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1307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1279</v>
      </c>
      <c r="E66" s="183"/>
      <c r="F66" s="183"/>
      <c r="G66" s="183"/>
      <c r="H66" s="183"/>
      <c r="I66" s="183"/>
      <c r="J66" s="184">
        <f>J99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1260</v>
      </c>
      <c r="E67" s="183"/>
      <c r="F67" s="183"/>
      <c r="G67" s="183"/>
      <c r="H67" s="183"/>
      <c r="I67" s="183"/>
      <c r="J67" s="184">
        <f>J104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1183</v>
      </c>
      <c r="E68" s="183"/>
      <c r="F68" s="183"/>
      <c r="G68" s="183"/>
      <c r="H68" s="183"/>
      <c r="I68" s="183"/>
      <c r="J68" s="184">
        <f>J119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Expektace_03_25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134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1178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1128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04.5 - EPS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parc.č. 650/40, 650/39, 650/38</v>
      </c>
      <c r="G84" s="41"/>
      <c r="H84" s="41"/>
      <c r="I84" s="33" t="s">
        <v>23</v>
      </c>
      <c r="J84" s="73" t="str">
        <f>IF(J14="","",J14)</f>
        <v>18. 6. 2024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ve Frýdku-Místku, p.o.</v>
      </c>
      <c r="G86" s="41"/>
      <c r="H86" s="41"/>
      <c r="I86" s="33" t="s">
        <v>32</v>
      </c>
      <c r="J86" s="37" t="str">
        <f>E23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Amun Pro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157</v>
      </c>
      <c r="D89" s="189" t="s">
        <v>60</v>
      </c>
      <c r="E89" s="189" t="s">
        <v>56</v>
      </c>
      <c r="F89" s="189" t="s">
        <v>57</v>
      </c>
      <c r="G89" s="189" t="s">
        <v>158</v>
      </c>
      <c r="H89" s="189" t="s">
        <v>159</v>
      </c>
      <c r="I89" s="189" t="s">
        <v>160</v>
      </c>
      <c r="J89" s="189" t="s">
        <v>138</v>
      </c>
      <c r="K89" s="190" t="s">
        <v>161</v>
      </c>
      <c r="L89" s="191"/>
      <c r="M89" s="93" t="s">
        <v>19</v>
      </c>
      <c r="N89" s="94" t="s">
        <v>45</v>
      </c>
      <c r="O89" s="94" t="s">
        <v>162</v>
      </c>
      <c r="P89" s="94" t="s">
        <v>163</v>
      </c>
      <c r="Q89" s="94" t="s">
        <v>164</v>
      </c>
      <c r="R89" s="94" t="s">
        <v>165</v>
      </c>
      <c r="S89" s="94" t="s">
        <v>166</v>
      </c>
      <c r="T89" s="95" t="s">
        <v>167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168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139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74</v>
      </c>
      <c r="E91" s="200" t="s">
        <v>113</v>
      </c>
      <c r="F91" s="200" t="s">
        <v>1326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P92+P99+P104+P119</f>
        <v>0</v>
      </c>
      <c r="Q91" s="205"/>
      <c r="R91" s="206">
        <f>R92+R99+R104+R119</f>
        <v>0</v>
      </c>
      <c r="S91" s="205"/>
      <c r="T91" s="207">
        <f>T92+T99+T104+T119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75</v>
      </c>
      <c r="AY91" s="208" t="s">
        <v>171</v>
      </c>
      <c r="BK91" s="210">
        <f>BK92+BK99+BK104+BK119</f>
        <v>0</v>
      </c>
    </row>
    <row r="92" s="12" customFormat="1" ht="22.8" customHeight="1">
      <c r="A92" s="12"/>
      <c r="B92" s="197"/>
      <c r="C92" s="198"/>
      <c r="D92" s="199" t="s">
        <v>74</v>
      </c>
      <c r="E92" s="211" t="s">
        <v>1310</v>
      </c>
      <c r="F92" s="211" t="s">
        <v>1310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SUM(P93:P98)</f>
        <v>0</v>
      </c>
      <c r="Q92" s="205"/>
      <c r="R92" s="206">
        <f>SUM(R93:R98)</f>
        <v>0</v>
      </c>
      <c r="S92" s="205"/>
      <c r="T92" s="207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74</v>
      </c>
      <c r="AU92" s="209" t="s">
        <v>83</v>
      </c>
      <c r="AY92" s="208" t="s">
        <v>171</v>
      </c>
      <c r="BK92" s="210">
        <f>SUM(BK93:BK98)</f>
        <v>0</v>
      </c>
    </row>
    <row r="93" s="2" customFormat="1" ht="16.5" customHeight="1">
      <c r="A93" s="39"/>
      <c r="B93" s="40"/>
      <c r="C93" s="213" t="s">
        <v>75</v>
      </c>
      <c r="D93" s="213" t="s">
        <v>174</v>
      </c>
      <c r="E93" s="214" t="s">
        <v>1327</v>
      </c>
      <c r="F93" s="215" t="s">
        <v>1328</v>
      </c>
      <c r="G93" s="216" t="s">
        <v>1192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179</v>
      </c>
      <c r="AT93" s="224" t="s">
        <v>174</v>
      </c>
      <c r="AU93" s="224" t="s">
        <v>85</v>
      </c>
      <c r="AY93" s="18" t="s">
        <v>171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179</v>
      </c>
      <c r="BM93" s="224" t="s">
        <v>85</v>
      </c>
    </row>
    <row r="94" s="2" customFormat="1">
      <c r="A94" s="39"/>
      <c r="B94" s="40"/>
      <c r="C94" s="41"/>
      <c r="D94" s="226" t="s">
        <v>181</v>
      </c>
      <c r="E94" s="41"/>
      <c r="F94" s="227" t="s">
        <v>1328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181</v>
      </c>
      <c r="AU94" s="18" t="s">
        <v>85</v>
      </c>
    </row>
    <row r="95" s="2" customFormat="1" ht="16.5" customHeight="1">
      <c r="A95" s="39"/>
      <c r="B95" s="40"/>
      <c r="C95" s="213" t="s">
        <v>75</v>
      </c>
      <c r="D95" s="213" t="s">
        <v>174</v>
      </c>
      <c r="E95" s="214" t="s">
        <v>1329</v>
      </c>
      <c r="F95" s="215" t="s">
        <v>1330</v>
      </c>
      <c r="G95" s="216" t="s">
        <v>1192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179</v>
      </c>
      <c r="AT95" s="224" t="s">
        <v>174</v>
      </c>
      <c r="AU95" s="224" t="s">
        <v>85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179</v>
      </c>
      <c r="BM95" s="224" t="s">
        <v>179</v>
      </c>
    </row>
    <row r="96" s="2" customFormat="1">
      <c r="A96" s="39"/>
      <c r="B96" s="40"/>
      <c r="C96" s="41"/>
      <c r="D96" s="226" t="s">
        <v>181</v>
      </c>
      <c r="E96" s="41"/>
      <c r="F96" s="227" t="s">
        <v>1330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85</v>
      </c>
    </row>
    <row r="97" s="2" customFormat="1" ht="16.5" customHeight="1">
      <c r="A97" s="39"/>
      <c r="B97" s="40"/>
      <c r="C97" s="213" t="s">
        <v>75</v>
      </c>
      <c r="D97" s="213" t="s">
        <v>174</v>
      </c>
      <c r="E97" s="214" t="s">
        <v>1331</v>
      </c>
      <c r="F97" s="215" t="s">
        <v>1332</v>
      </c>
      <c r="G97" s="216" t="s">
        <v>1192</v>
      </c>
      <c r="H97" s="217">
        <v>14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179</v>
      </c>
      <c r="AT97" s="224" t="s">
        <v>174</v>
      </c>
      <c r="AU97" s="224" t="s">
        <v>85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179</v>
      </c>
      <c r="BM97" s="224" t="s">
        <v>203</v>
      </c>
    </row>
    <row r="98" s="2" customFormat="1">
      <c r="A98" s="39"/>
      <c r="B98" s="40"/>
      <c r="C98" s="41"/>
      <c r="D98" s="226" t="s">
        <v>181</v>
      </c>
      <c r="E98" s="41"/>
      <c r="F98" s="227" t="s">
        <v>1332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85</v>
      </c>
    </row>
    <row r="99" s="12" customFormat="1" ht="22.8" customHeight="1">
      <c r="A99" s="12"/>
      <c r="B99" s="197"/>
      <c r="C99" s="198"/>
      <c r="D99" s="199" t="s">
        <v>74</v>
      </c>
      <c r="E99" s="211" t="s">
        <v>1293</v>
      </c>
      <c r="F99" s="211" t="s">
        <v>1293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SUM(P100:P103)</f>
        <v>0</v>
      </c>
      <c r="Q99" s="205"/>
      <c r="R99" s="206">
        <f>SUM(R100:R103)</f>
        <v>0</v>
      </c>
      <c r="S99" s="205"/>
      <c r="T99" s="207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83</v>
      </c>
      <c r="AT99" s="209" t="s">
        <v>74</v>
      </c>
      <c r="AU99" s="209" t="s">
        <v>83</v>
      </c>
      <c r="AY99" s="208" t="s">
        <v>171</v>
      </c>
      <c r="BK99" s="210">
        <f>SUM(BK100:BK103)</f>
        <v>0</v>
      </c>
    </row>
    <row r="100" s="2" customFormat="1" ht="16.5" customHeight="1">
      <c r="A100" s="39"/>
      <c r="B100" s="40"/>
      <c r="C100" s="213" t="s">
        <v>75</v>
      </c>
      <c r="D100" s="213" t="s">
        <v>174</v>
      </c>
      <c r="E100" s="214" t="s">
        <v>1333</v>
      </c>
      <c r="F100" s="215" t="s">
        <v>1334</v>
      </c>
      <c r="G100" s="216" t="s">
        <v>227</v>
      </c>
      <c r="H100" s="217">
        <v>140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179</v>
      </c>
      <c r="AT100" s="224" t="s">
        <v>174</v>
      </c>
      <c r="AU100" s="224" t="s">
        <v>85</v>
      </c>
      <c r="AY100" s="18" t="s">
        <v>171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179</v>
      </c>
      <c r="BM100" s="224" t="s">
        <v>231</v>
      </c>
    </row>
    <row r="101" s="2" customFormat="1">
      <c r="A101" s="39"/>
      <c r="B101" s="40"/>
      <c r="C101" s="41"/>
      <c r="D101" s="226" t="s">
        <v>181</v>
      </c>
      <c r="E101" s="41"/>
      <c r="F101" s="227" t="s">
        <v>1334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181</v>
      </c>
      <c r="AU101" s="18" t="s">
        <v>85</v>
      </c>
    </row>
    <row r="102" s="2" customFormat="1" ht="16.5" customHeight="1">
      <c r="A102" s="39"/>
      <c r="B102" s="40"/>
      <c r="C102" s="213" t="s">
        <v>75</v>
      </c>
      <c r="D102" s="213" t="s">
        <v>174</v>
      </c>
      <c r="E102" s="214" t="s">
        <v>1335</v>
      </c>
      <c r="F102" s="215" t="s">
        <v>1336</v>
      </c>
      <c r="G102" s="216" t="s">
        <v>227</v>
      </c>
      <c r="H102" s="217">
        <v>150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179</v>
      </c>
      <c r="AT102" s="224" t="s">
        <v>174</v>
      </c>
      <c r="AU102" s="224" t="s">
        <v>85</v>
      </c>
      <c r="AY102" s="18" t="s">
        <v>171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179</v>
      </c>
      <c r="BM102" s="224" t="s">
        <v>242</v>
      </c>
    </row>
    <row r="103" s="2" customFormat="1">
      <c r="A103" s="39"/>
      <c r="B103" s="40"/>
      <c r="C103" s="41"/>
      <c r="D103" s="226" t="s">
        <v>181</v>
      </c>
      <c r="E103" s="41"/>
      <c r="F103" s="227" t="s">
        <v>1336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181</v>
      </c>
      <c r="AU103" s="18" t="s">
        <v>85</v>
      </c>
    </row>
    <row r="104" s="12" customFormat="1" ht="22.8" customHeight="1">
      <c r="A104" s="12"/>
      <c r="B104" s="197"/>
      <c r="C104" s="198"/>
      <c r="D104" s="199" t="s">
        <v>74</v>
      </c>
      <c r="E104" s="211" t="s">
        <v>1266</v>
      </c>
      <c r="F104" s="211" t="s">
        <v>1266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SUM(P105:P118)</f>
        <v>0</v>
      </c>
      <c r="Q104" s="205"/>
      <c r="R104" s="206">
        <f>SUM(R105:R118)</f>
        <v>0</v>
      </c>
      <c r="S104" s="205"/>
      <c r="T104" s="207">
        <f>SUM(T105:T118)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83</v>
      </c>
      <c r="AT104" s="209" t="s">
        <v>74</v>
      </c>
      <c r="AU104" s="209" t="s">
        <v>83</v>
      </c>
      <c r="AY104" s="208" t="s">
        <v>171</v>
      </c>
      <c r="BK104" s="210">
        <f>SUM(BK105:BK118)</f>
        <v>0</v>
      </c>
    </row>
    <row r="105" s="2" customFormat="1" ht="16.5" customHeight="1">
      <c r="A105" s="39"/>
      <c r="B105" s="40"/>
      <c r="C105" s="213" t="s">
        <v>75</v>
      </c>
      <c r="D105" s="213" t="s">
        <v>174</v>
      </c>
      <c r="E105" s="214" t="s">
        <v>1337</v>
      </c>
      <c r="F105" s="215" t="s">
        <v>1338</v>
      </c>
      <c r="G105" s="216" t="s">
        <v>1192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85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8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1338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85</v>
      </c>
    </row>
    <row r="107" s="2" customFormat="1" ht="16.5" customHeight="1">
      <c r="A107" s="39"/>
      <c r="B107" s="40"/>
      <c r="C107" s="213" t="s">
        <v>75</v>
      </c>
      <c r="D107" s="213" t="s">
        <v>174</v>
      </c>
      <c r="E107" s="214" t="s">
        <v>1339</v>
      </c>
      <c r="F107" s="215" t="s">
        <v>1340</v>
      </c>
      <c r="G107" s="216" t="s">
        <v>1192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85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270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1340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85</v>
      </c>
    </row>
    <row r="109" s="2" customFormat="1" ht="16.5" customHeight="1">
      <c r="A109" s="39"/>
      <c r="B109" s="40"/>
      <c r="C109" s="213" t="s">
        <v>75</v>
      </c>
      <c r="D109" s="213" t="s">
        <v>174</v>
      </c>
      <c r="E109" s="214" t="s">
        <v>1300</v>
      </c>
      <c r="F109" s="215" t="s">
        <v>1270</v>
      </c>
      <c r="G109" s="216" t="s">
        <v>1192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179</v>
      </c>
      <c r="AT109" s="224" t="s">
        <v>174</v>
      </c>
      <c r="AU109" s="224" t="s">
        <v>85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179</v>
      </c>
      <c r="BM109" s="224" t="s">
        <v>283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1244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85</v>
      </c>
    </row>
    <row r="111" s="2" customFormat="1" ht="16.5" customHeight="1">
      <c r="A111" s="39"/>
      <c r="B111" s="40"/>
      <c r="C111" s="213" t="s">
        <v>75</v>
      </c>
      <c r="D111" s="213" t="s">
        <v>174</v>
      </c>
      <c r="E111" s="214" t="s">
        <v>1341</v>
      </c>
      <c r="F111" s="215" t="s">
        <v>1342</v>
      </c>
      <c r="G111" s="216" t="s">
        <v>1192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179</v>
      </c>
      <c r="AT111" s="224" t="s">
        <v>174</v>
      </c>
      <c r="AU111" s="224" t="s">
        <v>85</v>
      </c>
      <c r="AY111" s="18" t="s">
        <v>171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179</v>
      </c>
      <c r="BM111" s="224" t="s">
        <v>297</v>
      </c>
    </row>
    <row r="112" s="2" customFormat="1">
      <c r="A112" s="39"/>
      <c r="B112" s="40"/>
      <c r="C112" s="41"/>
      <c r="D112" s="226" t="s">
        <v>181</v>
      </c>
      <c r="E112" s="41"/>
      <c r="F112" s="227" t="s">
        <v>1342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181</v>
      </c>
      <c r="AU112" s="18" t="s">
        <v>85</v>
      </c>
    </row>
    <row r="113" s="2" customFormat="1" ht="16.5" customHeight="1">
      <c r="A113" s="39"/>
      <c r="B113" s="40"/>
      <c r="C113" s="213" t="s">
        <v>75</v>
      </c>
      <c r="D113" s="213" t="s">
        <v>174</v>
      </c>
      <c r="E113" s="214" t="s">
        <v>1271</v>
      </c>
      <c r="F113" s="215" t="s">
        <v>1246</v>
      </c>
      <c r="G113" s="216" t="s">
        <v>1192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179</v>
      </c>
      <c r="AT113" s="224" t="s">
        <v>174</v>
      </c>
      <c r="AU113" s="224" t="s">
        <v>85</v>
      </c>
      <c r="AY113" s="18" t="s">
        <v>171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179</v>
      </c>
      <c r="BM113" s="224" t="s">
        <v>312</v>
      </c>
    </row>
    <row r="114" s="2" customFormat="1">
      <c r="A114" s="39"/>
      <c r="B114" s="40"/>
      <c r="C114" s="41"/>
      <c r="D114" s="226" t="s">
        <v>181</v>
      </c>
      <c r="E114" s="41"/>
      <c r="F114" s="227" t="s">
        <v>1246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181</v>
      </c>
      <c r="AU114" s="18" t="s">
        <v>85</v>
      </c>
    </row>
    <row r="115" s="2" customFormat="1" ht="16.5" customHeight="1">
      <c r="A115" s="39"/>
      <c r="B115" s="40"/>
      <c r="C115" s="213" t="s">
        <v>75</v>
      </c>
      <c r="D115" s="213" t="s">
        <v>174</v>
      </c>
      <c r="E115" s="214" t="s">
        <v>1343</v>
      </c>
      <c r="F115" s="215" t="s">
        <v>1248</v>
      </c>
      <c r="G115" s="216" t="s">
        <v>1192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179</v>
      </c>
      <c r="AT115" s="224" t="s">
        <v>174</v>
      </c>
      <c r="AU115" s="224" t="s">
        <v>85</v>
      </c>
      <c r="AY115" s="18" t="s">
        <v>171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179</v>
      </c>
      <c r="BM115" s="224" t="s">
        <v>323</v>
      </c>
    </row>
    <row r="116" s="2" customFormat="1">
      <c r="A116" s="39"/>
      <c r="B116" s="40"/>
      <c r="C116" s="41"/>
      <c r="D116" s="226" t="s">
        <v>181</v>
      </c>
      <c r="E116" s="41"/>
      <c r="F116" s="227" t="s">
        <v>1248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181</v>
      </c>
      <c r="AU116" s="18" t="s">
        <v>85</v>
      </c>
    </row>
    <row r="117" s="2" customFormat="1" ht="16.5" customHeight="1">
      <c r="A117" s="39"/>
      <c r="B117" s="40"/>
      <c r="C117" s="213" t="s">
        <v>75</v>
      </c>
      <c r="D117" s="213" t="s">
        <v>174</v>
      </c>
      <c r="E117" s="214" t="s">
        <v>1344</v>
      </c>
      <c r="F117" s="215" t="s">
        <v>1250</v>
      </c>
      <c r="G117" s="216" t="s">
        <v>19</v>
      </c>
      <c r="H117" s="217">
        <v>0.040000000000000001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179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179</v>
      </c>
      <c r="BM117" s="224" t="s">
        <v>336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1250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12" customFormat="1" ht="22.8" customHeight="1">
      <c r="A119" s="12"/>
      <c r="B119" s="197"/>
      <c r="C119" s="198"/>
      <c r="D119" s="199" t="s">
        <v>74</v>
      </c>
      <c r="E119" s="211" t="s">
        <v>131</v>
      </c>
      <c r="F119" s="211" t="s">
        <v>131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SUM(P120:P125)</f>
        <v>0</v>
      </c>
      <c r="Q119" s="205"/>
      <c r="R119" s="206">
        <f>SUM(R120:R125)</f>
        <v>0</v>
      </c>
      <c r="S119" s="205"/>
      <c r="T119" s="207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211</v>
      </c>
      <c r="AT119" s="209" t="s">
        <v>74</v>
      </c>
      <c r="AU119" s="209" t="s">
        <v>83</v>
      </c>
      <c r="AY119" s="208" t="s">
        <v>171</v>
      </c>
      <c r="BK119" s="210">
        <f>SUM(BK120:BK125)</f>
        <v>0</v>
      </c>
    </row>
    <row r="120" s="2" customFormat="1" ht="16.5" customHeight="1">
      <c r="A120" s="39"/>
      <c r="B120" s="40"/>
      <c r="C120" s="213" t="s">
        <v>75</v>
      </c>
      <c r="D120" s="213" t="s">
        <v>174</v>
      </c>
      <c r="E120" s="214" t="s">
        <v>1345</v>
      </c>
      <c r="F120" s="215" t="s">
        <v>1252</v>
      </c>
      <c r="G120" s="216" t="s">
        <v>1192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179</v>
      </c>
      <c r="AT120" s="224" t="s">
        <v>174</v>
      </c>
      <c r="AU120" s="224" t="s">
        <v>85</v>
      </c>
      <c r="AY120" s="18" t="s">
        <v>171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179</v>
      </c>
      <c r="BM120" s="224" t="s">
        <v>349</v>
      </c>
    </row>
    <row r="121" s="2" customFormat="1">
      <c r="A121" s="39"/>
      <c r="B121" s="40"/>
      <c r="C121" s="41"/>
      <c r="D121" s="226" t="s">
        <v>181</v>
      </c>
      <c r="E121" s="41"/>
      <c r="F121" s="227" t="s">
        <v>1252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181</v>
      </c>
      <c r="AU121" s="18" t="s">
        <v>85</v>
      </c>
    </row>
    <row r="122" s="2" customFormat="1" ht="16.5" customHeight="1">
      <c r="A122" s="39"/>
      <c r="B122" s="40"/>
      <c r="C122" s="213" t="s">
        <v>75</v>
      </c>
      <c r="D122" s="213" t="s">
        <v>174</v>
      </c>
      <c r="E122" s="214" t="s">
        <v>1346</v>
      </c>
      <c r="F122" s="215" t="s">
        <v>1254</v>
      </c>
      <c r="G122" s="216" t="s">
        <v>19</v>
      </c>
      <c r="H122" s="217">
        <v>0.029999999999999999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179</v>
      </c>
      <c r="AT122" s="224" t="s">
        <v>174</v>
      </c>
      <c r="AU122" s="224" t="s">
        <v>85</v>
      </c>
      <c r="AY122" s="18" t="s">
        <v>171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179</v>
      </c>
      <c r="BM122" s="224" t="s">
        <v>364</v>
      </c>
    </row>
    <row r="123" s="2" customFormat="1">
      <c r="A123" s="39"/>
      <c r="B123" s="40"/>
      <c r="C123" s="41"/>
      <c r="D123" s="226" t="s">
        <v>181</v>
      </c>
      <c r="E123" s="41"/>
      <c r="F123" s="227" t="s">
        <v>1254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181</v>
      </c>
      <c r="AU123" s="18" t="s">
        <v>85</v>
      </c>
    </row>
    <row r="124" s="2" customFormat="1" ht="16.5" customHeight="1">
      <c r="A124" s="39"/>
      <c r="B124" s="40"/>
      <c r="C124" s="213" t="s">
        <v>75</v>
      </c>
      <c r="D124" s="213" t="s">
        <v>174</v>
      </c>
      <c r="E124" s="214" t="s">
        <v>1347</v>
      </c>
      <c r="F124" s="215" t="s">
        <v>1256</v>
      </c>
      <c r="G124" s="216" t="s">
        <v>19</v>
      </c>
      <c r="H124" s="217">
        <v>0.02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179</v>
      </c>
      <c r="AT124" s="224" t="s">
        <v>174</v>
      </c>
      <c r="AU124" s="224" t="s">
        <v>85</v>
      </c>
      <c r="AY124" s="18" t="s">
        <v>171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179</v>
      </c>
      <c r="BM124" s="224" t="s">
        <v>377</v>
      </c>
    </row>
    <row r="125" s="2" customFormat="1">
      <c r="A125" s="39"/>
      <c r="B125" s="40"/>
      <c r="C125" s="41"/>
      <c r="D125" s="226" t="s">
        <v>181</v>
      </c>
      <c r="E125" s="41"/>
      <c r="F125" s="227" t="s">
        <v>1256</v>
      </c>
      <c r="G125" s="41"/>
      <c r="H125" s="41"/>
      <c r="I125" s="228"/>
      <c r="J125" s="41"/>
      <c r="K125" s="41"/>
      <c r="L125" s="45"/>
      <c r="M125" s="272"/>
      <c r="N125" s="273"/>
      <c r="O125" s="274"/>
      <c r="P125" s="274"/>
      <c r="Q125" s="274"/>
      <c r="R125" s="274"/>
      <c r="S125" s="274"/>
      <c r="T125" s="275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181</v>
      </c>
      <c r="AU125" s="18" t="s">
        <v>85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tvZFFlUOgzc8Ugt03h7jAvT+m1W4q0GzlyzD5z5cLFv86Wsri7knteQwgPzWO4Zx2ntrAvmobg45+E0Ej+WGHA==" hashValue="jqc2zO6FlpPZ858sFMYZgN9s4ySg5r2PaPGnLgt9SOz5ohcBpYWtR+7RKe8iSm2HDnkxfbc2RgaQA+Gn7AhgHg==" algorithmName="SHA-512" password="CC35"/>
  <autoFilter ref="C89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1178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1348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ROUND((SUM(BE90:BE151)),  2)</f>
        <v>0</v>
      </c>
      <c r="G35" s="39"/>
      <c r="H35" s="39"/>
      <c r="I35" s="158">
        <v>0.20999999999999999</v>
      </c>
      <c r="J35" s="157">
        <f>ROUND(((SUM(BE90:BE151))*I35),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ROUND((SUM(BF90:BF151)),  2)</f>
        <v>0</v>
      </c>
      <c r="G36" s="39"/>
      <c r="H36" s="39"/>
      <c r="I36" s="158">
        <v>0.12</v>
      </c>
      <c r="J36" s="157">
        <f>ROUND(((SUM(BF90:BF151))*I36),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ROUND((SUM(BG90:BG151)),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ROUND((SUM(BH90:BH151)),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ROUND((SUM(BI90:BI151)),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04.6 - KPS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1349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1278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1308</v>
      </c>
      <c r="E66" s="183"/>
      <c r="F66" s="183"/>
      <c r="G66" s="183"/>
      <c r="H66" s="183"/>
      <c r="I66" s="183"/>
      <c r="J66" s="184">
        <f>J131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1260</v>
      </c>
      <c r="E67" s="183"/>
      <c r="F67" s="183"/>
      <c r="G67" s="183"/>
      <c r="H67" s="183"/>
      <c r="I67" s="183"/>
      <c r="J67" s="184">
        <f>J136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1183</v>
      </c>
      <c r="E68" s="183"/>
      <c r="F68" s="183"/>
      <c r="G68" s="183"/>
      <c r="H68" s="183"/>
      <c r="I68" s="183"/>
      <c r="J68" s="184">
        <f>J143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Expektace_03_25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134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1178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1128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04.6 - KPS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parc.č. 650/40, 650/39, 650/38</v>
      </c>
      <c r="G84" s="41"/>
      <c r="H84" s="41"/>
      <c r="I84" s="33" t="s">
        <v>23</v>
      </c>
      <c r="J84" s="73" t="str">
        <f>IF(J14="","",J14)</f>
        <v>18. 6. 2024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ve Frýdku-Místku, p.o.</v>
      </c>
      <c r="G86" s="41"/>
      <c r="H86" s="41"/>
      <c r="I86" s="33" t="s">
        <v>32</v>
      </c>
      <c r="J86" s="37" t="str">
        <f>E23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Amun Pro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157</v>
      </c>
      <c r="D89" s="189" t="s">
        <v>60</v>
      </c>
      <c r="E89" s="189" t="s">
        <v>56</v>
      </c>
      <c r="F89" s="189" t="s">
        <v>57</v>
      </c>
      <c r="G89" s="189" t="s">
        <v>158</v>
      </c>
      <c r="H89" s="189" t="s">
        <v>159</v>
      </c>
      <c r="I89" s="189" t="s">
        <v>160</v>
      </c>
      <c r="J89" s="189" t="s">
        <v>138</v>
      </c>
      <c r="K89" s="190" t="s">
        <v>161</v>
      </c>
      <c r="L89" s="191"/>
      <c r="M89" s="93" t="s">
        <v>19</v>
      </c>
      <c r="N89" s="94" t="s">
        <v>45</v>
      </c>
      <c r="O89" s="94" t="s">
        <v>162</v>
      </c>
      <c r="P89" s="94" t="s">
        <v>163</v>
      </c>
      <c r="Q89" s="94" t="s">
        <v>164</v>
      </c>
      <c r="R89" s="94" t="s">
        <v>165</v>
      </c>
      <c r="S89" s="94" t="s">
        <v>166</v>
      </c>
      <c r="T89" s="95" t="s">
        <v>167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168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139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74</v>
      </c>
      <c r="E91" s="200" t="s">
        <v>116</v>
      </c>
      <c r="F91" s="200" t="s">
        <v>1350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P92+P131+P136+P143</f>
        <v>0</v>
      </c>
      <c r="Q91" s="205"/>
      <c r="R91" s="206">
        <f>R92+R131+R136+R143</f>
        <v>0</v>
      </c>
      <c r="S91" s="205"/>
      <c r="T91" s="207">
        <f>T92+T131+T136+T143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75</v>
      </c>
      <c r="AY91" s="208" t="s">
        <v>171</v>
      </c>
      <c r="BK91" s="210">
        <f>BK92+BK131+BK136+BK143</f>
        <v>0</v>
      </c>
    </row>
    <row r="92" s="12" customFormat="1" ht="22.8" customHeight="1">
      <c r="A92" s="12"/>
      <c r="B92" s="197"/>
      <c r="C92" s="198"/>
      <c r="D92" s="199" t="s">
        <v>74</v>
      </c>
      <c r="E92" s="211" t="s">
        <v>1282</v>
      </c>
      <c r="F92" s="211" t="s">
        <v>1282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SUM(P93:P130)</f>
        <v>0</v>
      </c>
      <c r="Q92" s="205"/>
      <c r="R92" s="206">
        <f>SUM(R93:R130)</f>
        <v>0</v>
      </c>
      <c r="S92" s="205"/>
      <c r="T92" s="207">
        <f>SUM(T93:T130)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74</v>
      </c>
      <c r="AU92" s="209" t="s">
        <v>83</v>
      </c>
      <c r="AY92" s="208" t="s">
        <v>171</v>
      </c>
      <c r="BK92" s="210">
        <f>SUM(BK93:BK130)</f>
        <v>0</v>
      </c>
    </row>
    <row r="93" s="2" customFormat="1" ht="16.5" customHeight="1">
      <c r="A93" s="39"/>
      <c r="B93" s="40"/>
      <c r="C93" s="213" t="s">
        <v>75</v>
      </c>
      <c r="D93" s="213" t="s">
        <v>174</v>
      </c>
      <c r="E93" s="214" t="s">
        <v>1351</v>
      </c>
      <c r="F93" s="215" t="s">
        <v>1352</v>
      </c>
      <c r="G93" s="216" t="s">
        <v>1192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179</v>
      </c>
      <c r="AT93" s="224" t="s">
        <v>174</v>
      </c>
      <c r="AU93" s="224" t="s">
        <v>85</v>
      </c>
      <c r="AY93" s="18" t="s">
        <v>171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179</v>
      </c>
      <c r="BM93" s="224" t="s">
        <v>85</v>
      </c>
    </row>
    <row r="94" s="2" customFormat="1">
      <c r="A94" s="39"/>
      <c r="B94" s="40"/>
      <c r="C94" s="41"/>
      <c r="D94" s="226" t="s">
        <v>181</v>
      </c>
      <c r="E94" s="41"/>
      <c r="F94" s="227" t="s">
        <v>1352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181</v>
      </c>
      <c r="AU94" s="18" t="s">
        <v>85</v>
      </c>
    </row>
    <row r="95" s="2" customFormat="1" ht="16.5" customHeight="1">
      <c r="A95" s="39"/>
      <c r="B95" s="40"/>
      <c r="C95" s="213" t="s">
        <v>75</v>
      </c>
      <c r="D95" s="213" t="s">
        <v>174</v>
      </c>
      <c r="E95" s="214" t="s">
        <v>1353</v>
      </c>
      <c r="F95" s="215" t="s">
        <v>1354</v>
      </c>
      <c r="G95" s="216" t="s">
        <v>1192</v>
      </c>
      <c r="H95" s="217">
        <v>2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179</v>
      </c>
      <c r="AT95" s="224" t="s">
        <v>174</v>
      </c>
      <c r="AU95" s="224" t="s">
        <v>85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179</v>
      </c>
      <c r="BM95" s="224" t="s">
        <v>179</v>
      </c>
    </row>
    <row r="96" s="2" customFormat="1">
      <c r="A96" s="39"/>
      <c r="B96" s="40"/>
      <c r="C96" s="41"/>
      <c r="D96" s="226" t="s">
        <v>181</v>
      </c>
      <c r="E96" s="41"/>
      <c r="F96" s="227" t="s">
        <v>1354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85</v>
      </c>
    </row>
    <row r="97" s="2" customFormat="1" ht="16.5" customHeight="1">
      <c r="A97" s="39"/>
      <c r="B97" s="40"/>
      <c r="C97" s="213" t="s">
        <v>75</v>
      </c>
      <c r="D97" s="213" t="s">
        <v>174</v>
      </c>
      <c r="E97" s="214" t="s">
        <v>1355</v>
      </c>
      <c r="F97" s="215" t="s">
        <v>1356</v>
      </c>
      <c r="G97" s="216" t="s">
        <v>1192</v>
      </c>
      <c r="H97" s="217">
        <v>2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179</v>
      </c>
      <c r="AT97" s="224" t="s">
        <v>174</v>
      </c>
      <c r="AU97" s="224" t="s">
        <v>85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179</v>
      </c>
      <c r="BM97" s="224" t="s">
        <v>203</v>
      </c>
    </row>
    <row r="98" s="2" customFormat="1">
      <c r="A98" s="39"/>
      <c r="B98" s="40"/>
      <c r="C98" s="41"/>
      <c r="D98" s="226" t="s">
        <v>181</v>
      </c>
      <c r="E98" s="41"/>
      <c r="F98" s="227" t="s">
        <v>1356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85</v>
      </c>
    </row>
    <row r="99" s="2" customFormat="1" ht="16.5" customHeight="1">
      <c r="A99" s="39"/>
      <c r="B99" s="40"/>
      <c r="C99" s="213" t="s">
        <v>75</v>
      </c>
      <c r="D99" s="213" t="s">
        <v>174</v>
      </c>
      <c r="E99" s="214" t="s">
        <v>1357</v>
      </c>
      <c r="F99" s="215" t="s">
        <v>1358</v>
      </c>
      <c r="G99" s="216" t="s">
        <v>1192</v>
      </c>
      <c r="H99" s="217">
        <v>2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179</v>
      </c>
      <c r="AT99" s="224" t="s">
        <v>174</v>
      </c>
      <c r="AU99" s="224" t="s">
        <v>85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179</v>
      </c>
      <c r="BM99" s="224" t="s">
        <v>231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1358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85</v>
      </c>
    </row>
    <row r="101" s="2" customFormat="1" ht="16.5" customHeight="1">
      <c r="A101" s="39"/>
      <c r="B101" s="40"/>
      <c r="C101" s="213" t="s">
        <v>75</v>
      </c>
      <c r="D101" s="213" t="s">
        <v>174</v>
      </c>
      <c r="E101" s="214" t="s">
        <v>1359</v>
      </c>
      <c r="F101" s="215" t="s">
        <v>1360</v>
      </c>
      <c r="G101" s="216" t="s">
        <v>1192</v>
      </c>
      <c r="H101" s="217">
        <v>6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179</v>
      </c>
      <c r="AT101" s="224" t="s">
        <v>174</v>
      </c>
      <c r="AU101" s="224" t="s">
        <v>85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179</v>
      </c>
      <c r="BM101" s="224" t="s">
        <v>242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1360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85</v>
      </c>
    </row>
    <row r="103" s="2" customFormat="1" ht="16.5" customHeight="1">
      <c r="A103" s="39"/>
      <c r="B103" s="40"/>
      <c r="C103" s="213" t="s">
        <v>75</v>
      </c>
      <c r="D103" s="213" t="s">
        <v>174</v>
      </c>
      <c r="E103" s="214" t="s">
        <v>1361</v>
      </c>
      <c r="F103" s="215" t="s">
        <v>1362</v>
      </c>
      <c r="G103" s="216" t="s">
        <v>1192</v>
      </c>
      <c r="H103" s="217">
        <v>12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8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1362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2" customFormat="1" ht="16.5" customHeight="1">
      <c r="A105" s="39"/>
      <c r="B105" s="40"/>
      <c r="C105" s="213" t="s">
        <v>75</v>
      </c>
      <c r="D105" s="213" t="s">
        <v>174</v>
      </c>
      <c r="E105" s="214" t="s">
        <v>1363</v>
      </c>
      <c r="F105" s="215" t="s">
        <v>1364</v>
      </c>
      <c r="G105" s="216" t="s">
        <v>1192</v>
      </c>
      <c r="H105" s="217">
        <v>12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85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270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1364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85</v>
      </c>
    </row>
    <row r="107" s="2" customFormat="1" ht="16.5" customHeight="1">
      <c r="A107" s="39"/>
      <c r="B107" s="40"/>
      <c r="C107" s="213" t="s">
        <v>75</v>
      </c>
      <c r="D107" s="213" t="s">
        <v>174</v>
      </c>
      <c r="E107" s="214" t="s">
        <v>1365</v>
      </c>
      <c r="F107" s="215" t="s">
        <v>1366</v>
      </c>
      <c r="G107" s="216" t="s">
        <v>1192</v>
      </c>
      <c r="H107" s="217">
        <v>6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85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283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1366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85</v>
      </c>
    </row>
    <row r="109" s="2" customFormat="1" ht="16.5" customHeight="1">
      <c r="A109" s="39"/>
      <c r="B109" s="40"/>
      <c r="C109" s="213" t="s">
        <v>75</v>
      </c>
      <c r="D109" s="213" t="s">
        <v>174</v>
      </c>
      <c r="E109" s="214" t="s">
        <v>1367</v>
      </c>
      <c r="F109" s="215" t="s">
        <v>1368</v>
      </c>
      <c r="G109" s="216" t="s">
        <v>1192</v>
      </c>
      <c r="H109" s="217">
        <v>6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179</v>
      </c>
      <c r="AT109" s="224" t="s">
        <v>174</v>
      </c>
      <c r="AU109" s="224" t="s">
        <v>85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179</v>
      </c>
      <c r="BM109" s="224" t="s">
        <v>297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1368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85</v>
      </c>
    </row>
    <row r="111" s="2" customFormat="1" ht="16.5" customHeight="1">
      <c r="A111" s="39"/>
      <c r="B111" s="40"/>
      <c r="C111" s="213" t="s">
        <v>75</v>
      </c>
      <c r="D111" s="213" t="s">
        <v>174</v>
      </c>
      <c r="E111" s="214" t="s">
        <v>1369</v>
      </c>
      <c r="F111" s="215" t="s">
        <v>1370</v>
      </c>
      <c r="G111" s="216" t="s">
        <v>1192</v>
      </c>
      <c r="H111" s="217">
        <v>6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179</v>
      </c>
      <c r="AT111" s="224" t="s">
        <v>174</v>
      </c>
      <c r="AU111" s="224" t="s">
        <v>85</v>
      </c>
      <c r="AY111" s="18" t="s">
        <v>171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179</v>
      </c>
      <c r="BM111" s="224" t="s">
        <v>312</v>
      </c>
    </row>
    <row r="112" s="2" customFormat="1">
      <c r="A112" s="39"/>
      <c r="B112" s="40"/>
      <c r="C112" s="41"/>
      <c r="D112" s="226" t="s">
        <v>181</v>
      </c>
      <c r="E112" s="41"/>
      <c r="F112" s="227" t="s">
        <v>1370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181</v>
      </c>
      <c r="AU112" s="18" t="s">
        <v>85</v>
      </c>
    </row>
    <row r="113" s="2" customFormat="1" ht="16.5" customHeight="1">
      <c r="A113" s="39"/>
      <c r="B113" s="40"/>
      <c r="C113" s="213" t="s">
        <v>75</v>
      </c>
      <c r="D113" s="213" t="s">
        <v>174</v>
      </c>
      <c r="E113" s="214" t="s">
        <v>1371</v>
      </c>
      <c r="F113" s="215" t="s">
        <v>1372</v>
      </c>
      <c r="G113" s="216" t="s">
        <v>1192</v>
      </c>
      <c r="H113" s="217">
        <v>6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179</v>
      </c>
      <c r="AT113" s="224" t="s">
        <v>174</v>
      </c>
      <c r="AU113" s="224" t="s">
        <v>85</v>
      </c>
      <c r="AY113" s="18" t="s">
        <v>171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179</v>
      </c>
      <c r="BM113" s="224" t="s">
        <v>323</v>
      </c>
    </row>
    <row r="114" s="2" customFormat="1">
      <c r="A114" s="39"/>
      <c r="B114" s="40"/>
      <c r="C114" s="41"/>
      <c r="D114" s="226" t="s">
        <v>181</v>
      </c>
      <c r="E114" s="41"/>
      <c r="F114" s="227" t="s">
        <v>1372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181</v>
      </c>
      <c r="AU114" s="18" t="s">
        <v>85</v>
      </c>
    </row>
    <row r="115" s="2" customFormat="1" ht="16.5" customHeight="1">
      <c r="A115" s="39"/>
      <c r="B115" s="40"/>
      <c r="C115" s="213" t="s">
        <v>75</v>
      </c>
      <c r="D115" s="213" t="s">
        <v>174</v>
      </c>
      <c r="E115" s="214" t="s">
        <v>1373</v>
      </c>
      <c r="F115" s="215" t="s">
        <v>1374</v>
      </c>
      <c r="G115" s="216" t="s">
        <v>1192</v>
      </c>
      <c r="H115" s="217">
        <v>12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179</v>
      </c>
      <c r="AT115" s="224" t="s">
        <v>174</v>
      </c>
      <c r="AU115" s="224" t="s">
        <v>85</v>
      </c>
      <c r="AY115" s="18" t="s">
        <v>171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179</v>
      </c>
      <c r="BM115" s="224" t="s">
        <v>336</v>
      </c>
    </row>
    <row r="116" s="2" customFormat="1">
      <c r="A116" s="39"/>
      <c r="B116" s="40"/>
      <c r="C116" s="41"/>
      <c r="D116" s="226" t="s">
        <v>181</v>
      </c>
      <c r="E116" s="41"/>
      <c r="F116" s="227" t="s">
        <v>1374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181</v>
      </c>
      <c r="AU116" s="18" t="s">
        <v>85</v>
      </c>
    </row>
    <row r="117" s="2" customFormat="1" ht="16.5" customHeight="1">
      <c r="A117" s="39"/>
      <c r="B117" s="40"/>
      <c r="C117" s="213" t="s">
        <v>75</v>
      </c>
      <c r="D117" s="213" t="s">
        <v>174</v>
      </c>
      <c r="E117" s="214" t="s">
        <v>1375</v>
      </c>
      <c r="F117" s="215" t="s">
        <v>1376</v>
      </c>
      <c r="G117" s="216" t="s">
        <v>1192</v>
      </c>
      <c r="H117" s="217">
        <v>2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179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179</v>
      </c>
      <c r="BM117" s="224" t="s">
        <v>349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1376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2" customFormat="1" ht="16.5" customHeight="1">
      <c r="A119" s="39"/>
      <c r="B119" s="40"/>
      <c r="C119" s="213" t="s">
        <v>75</v>
      </c>
      <c r="D119" s="213" t="s">
        <v>174</v>
      </c>
      <c r="E119" s="214" t="s">
        <v>1377</v>
      </c>
      <c r="F119" s="215" t="s">
        <v>1378</v>
      </c>
      <c r="G119" s="216" t="s">
        <v>1192</v>
      </c>
      <c r="H119" s="217">
        <v>20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179</v>
      </c>
      <c r="AT119" s="224" t="s">
        <v>174</v>
      </c>
      <c r="AU119" s="224" t="s">
        <v>85</v>
      </c>
      <c r="AY119" s="18" t="s">
        <v>171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179</v>
      </c>
      <c r="BM119" s="224" t="s">
        <v>364</v>
      </c>
    </row>
    <row r="120" s="2" customFormat="1">
      <c r="A120" s="39"/>
      <c r="B120" s="40"/>
      <c r="C120" s="41"/>
      <c r="D120" s="226" t="s">
        <v>181</v>
      </c>
      <c r="E120" s="41"/>
      <c r="F120" s="227" t="s">
        <v>1378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181</v>
      </c>
      <c r="AU120" s="18" t="s">
        <v>85</v>
      </c>
    </row>
    <row r="121" s="2" customFormat="1" ht="16.5" customHeight="1">
      <c r="A121" s="39"/>
      <c r="B121" s="40"/>
      <c r="C121" s="213" t="s">
        <v>75</v>
      </c>
      <c r="D121" s="213" t="s">
        <v>174</v>
      </c>
      <c r="E121" s="214" t="s">
        <v>1379</v>
      </c>
      <c r="F121" s="215" t="s">
        <v>1380</v>
      </c>
      <c r="G121" s="216" t="s">
        <v>1192</v>
      </c>
      <c r="H121" s="217">
        <v>1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179</v>
      </c>
      <c r="AT121" s="224" t="s">
        <v>174</v>
      </c>
      <c r="AU121" s="224" t="s">
        <v>85</v>
      </c>
      <c r="AY121" s="18" t="s">
        <v>171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179</v>
      </c>
      <c r="BM121" s="224" t="s">
        <v>377</v>
      </c>
    </row>
    <row r="122" s="2" customFormat="1">
      <c r="A122" s="39"/>
      <c r="B122" s="40"/>
      <c r="C122" s="41"/>
      <c r="D122" s="226" t="s">
        <v>181</v>
      </c>
      <c r="E122" s="41"/>
      <c r="F122" s="227" t="s">
        <v>1380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181</v>
      </c>
      <c r="AU122" s="18" t="s">
        <v>85</v>
      </c>
    </row>
    <row r="123" s="2" customFormat="1" ht="16.5" customHeight="1">
      <c r="A123" s="39"/>
      <c r="B123" s="40"/>
      <c r="C123" s="213" t="s">
        <v>75</v>
      </c>
      <c r="D123" s="213" t="s">
        <v>174</v>
      </c>
      <c r="E123" s="214" t="s">
        <v>1381</v>
      </c>
      <c r="F123" s="215" t="s">
        <v>1382</v>
      </c>
      <c r="G123" s="216" t="s">
        <v>1192</v>
      </c>
      <c r="H123" s="217">
        <v>1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179</v>
      </c>
      <c r="AT123" s="224" t="s">
        <v>174</v>
      </c>
      <c r="AU123" s="224" t="s">
        <v>85</v>
      </c>
      <c r="AY123" s="18" t="s">
        <v>171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179</v>
      </c>
      <c r="BM123" s="224" t="s">
        <v>286</v>
      </c>
    </row>
    <row r="124" s="2" customFormat="1">
      <c r="A124" s="39"/>
      <c r="B124" s="40"/>
      <c r="C124" s="41"/>
      <c r="D124" s="226" t="s">
        <v>181</v>
      </c>
      <c r="E124" s="41"/>
      <c r="F124" s="227" t="s">
        <v>1382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181</v>
      </c>
      <c r="AU124" s="18" t="s">
        <v>85</v>
      </c>
    </row>
    <row r="125" s="2" customFormat="1" ht="16.5" customHeight="1">
      <c r="A125" s="39"/>
      <c r="B125" s="40"/>
      <c r="C125" s="213" t="s">
        <v>75</v>
      </c>
      <c r="D125" s="213" t="s">
        <v>174</v>
      </c>
      <c r="E125" s="214" t="s">
        <v>1383</v>
      </c>
      <c r="F125" s="215" t="s">
        <v>1384</v>
      </c>
      <c r="G125" s="216" t="s">
        <v>1192</v>
      </c>
      <c r="H125" s="217">
        <v>1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179</v>
      </c>
      <c r="AT125" s="224" t="s">
        <v>174</v>
      </c>
      <c r="AU125" s="224" t="s">
        <v>85</v>
      </c>
      <c r="AY125" s="18" t="s">
        <v>171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179</v>
      </c>
      <c r="BM125" s="224" t="s">
        <v>406</v>
      </c>
    </row>
    <row r="126" s="2" customFormat="1">
      <c r="A126" s="39"/>
      <c r="B126" s="40"/>
      <c r="C126" s="41"/>
      <c r="D126" s="226" t="s">
        <v>181</v>
      </c>
      <c r="E126" s="41"/>
      <c r="F126" s="227" t="s">
        <v>1384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181</v>
      </c>
      <c r="AU126" s="18" t="s">
        <v>85</v>
      </c>
    </row>
    <row r="127" s="2" customFormat="1" ht="16.5" customHeight="1">
      <c r="A127" s="39"/>
      <c r="B127" s="40"/>
      <c r="C127" s="213" t="s">
        <v>75</v>
      </c>
      <c r="D127" s="213" t="s">
        <v>174</v>
      </c>
      <c r="E127" s="214" t="s">
        <v>1385</v>
      </c>
      <c r="F127" s="215" t="s">
        <v>1386</v>
      </c>
      <c r="G127" s="216" t="s">
        <v>1192</v>
      </c>
      <c r="H127" s="217">
        <v>2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179</v>
      </c>
      <c r="AT127" s="224" t="s">
        <v>174</v>
      </c>
      <c r="AU127" s="224" t="s">
        <v>85</v>
      </c>
      <c r="AY127" s="18" t="s">
        <v>171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179</v>
      </c>
      <c r="BM127" s="224" t="s">
        <v>420</v>
      </c>
    </row>
    <row r="128" s="2" customFormat="1">
      <c r="A128" s="39"/>
      <c r="B128" s="40"/>
      <c r="C128" s="41"/>
      <c r="D128" s="226" t="s">
        <v>181</v>
      </c>
      <c r="E128" s="41"/>
      <c r="F128" s="227" t="s">
        <v>1386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181</v>
      </c>
      <c r="AU128" s="18" t="s">
        <v>85</v>
      </c>
    </row>
    <row r="129" s="2" customFormat="1" ht="16.5" customHeight="1">
      <c r="A129" s="39"/>
      <c r="B129" s="40"/>
      <c r="C129" s="213" t="s">
        <v>75</v>
      </c>
      <c r="D129" s="213" t="s">
        <v>174</v>
      </c>
      <c r="E129" s="214" t="s">
        <v>1387</v>
      </c>
      <c r="F129" s="215" t="s">
        <v>1388</v>
      </c>
      <c r="G129" s="216" t="s">
        <v>1192</v>
      </c>
      <c r="H129" s="217">
        <v>8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179</v>
      </c>
      <c r="AT129" s="224" t="s">
        <v>174</v>
      </c>
      <c r="AU129" s="224" t="s">
        <v>85</v>
      </c>
      <c r="AY129" s="18" t="s">
        <v>171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179</v>
      </c>
      <c r="BM129" s="224" t="s">
        <v>432</v>
      </c>
    </row>
    <row r="130" s="2" customFormat="1">
      <c r="A130" s="39"/>
      <c r="B130" s="40"/>
      <c r="C130" s="41"/>
      <c r="D130" s="226" t="s">
        <v>181</v>
      </c>
      <c r="E130" s="41"/>
      <c r="F130" s="227" t="s">
        <v>1388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181</v>
      </c>
      <c r="AU130" s="18" t="s">
        <v>85</v>
      </c>
    </row>
    <row r="131" s="12" customFormat="1" ht="22.8" customHeight="1">
      <c r="A131" s="12"/>
      <c r="B131" s="197"/>
      <c r="C131" s="198"/>
      <c r="D131" s="199" t="s">
        <v>74</v>
      </c>
      <c r="E131" s="211" t="s">
        <v>1313</v>
      </c>
      <c r="F131" s="211" t="s">
        <v>1313</v>
      </c>
      <c r="G131" s="198"/>
      <c r="H131" s="198"/>
      <c r="I131" s="201"/>
      <c r="J131" s="212">
        <f>BK131</f>
        <v>0</v>
      </c>
      <c r="K131" s="198"/>
      <c r="L131" s="203"/>
      <c r="M131" s="204"/>
      <c r="N131" s="205"/>
      <c r="O131" s="205"/>
      <c r="P131" s="206">
        <f>SUM(P132:P135)</f>
        <v>0</v>
      </c>
      <c r="Q131" s="205"/>
      <c r="R131" s="206">
        <f>SUM(R132:R135)</f>
        <v>0</v>
      </c>
      <c r="S131" s="205"/>
      <c r="T131" s="207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83</v>
      </c>
      <c r="AT131" s="209" t="s">
        <v>74</v>
      </c>
      <c r="AU131" s="209" t="s">
        <v>83</v>
      </c>
      <c r="AY131" s="208" t="s">
        <v>171</v>
      </c>
      <c r="BK131" s="210">
        <f>SUM(BK132:BK135)</f>
        <v>0</v>
      </c>
    </row>
    <row r="132" s="2" customFormat="1" ht="24.15" customHeight="1">
      <c r="A132" s="39"/>
      <c r="B132" s="40"/>
      <c r="C132" s="213" t="s">
        <v>75</v>
      </c>
      <c r="D132" s="213" t="s">
        <v>174</v>
      </c>
      <c r="E132" s="214" t="s">
        <v>1188</v>
      </c>
      <c r="F132" s="215" t="s">
        <v>1294</v>
      </c>
      <c r="G132" s="216" t="s">
        <v>227</v>
      </c>
      <c r="H132" s="217">
        <v>320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179</v>
      </c>
      <c r="AT132" s="224" t="s">
        <v>174</v>
      </c>
      <c r="AU132" s="224" t="s">
        <v>85</v>
      </c>
      <c r="AY132" s="18" t="s">
        <v>171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179</v>
      </c>
      <c r="BM132" s="224" t="s">
        <v>441</v>
      </c>
    </row>
    <row r="133" s="2" customFormat="1">
      <c r="A133" s="39"/>
      <c r="B133" s="40"/>
      <c r="C133" s="41"/>
      <c r="D133" s="226" t="s">
        <v>181</v>
      </c>
      <c r="E133" s="41"/>
      <c r="F133" s="227" t="s">
        <v>1294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181</v>
      </c>
      <c r="AU133" s="18" t="s">
        <v>85</v>
      </c>
    </row>
    <row r="134" s="2" customFormat="1" ht="24.15" customHeight="1">
      <c r="A134" s="39"/>
      <c r="B134" s="40"/>
      <c r="C134" s="213" t="s">
        <v>75</v>
      </c>
      <c r="D134" s="213" t="s">
        <v>174</v>
      </c>
      <c r="E134" s="214" t="s">
        <v>1389</v>
      </c>
      <c r="F134" s="215" t="s">
        <v>1390</v>
      </c>
      <c r="G134" s="216" t="s">
        <v>227</v>
      </c>
      <c r="H134" s="217">
        <v>8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179</v>
      </c>
      <c r="AT134" s="224" t="s">
        <v>174</v>
      </c>
      <c r="AU134" s="224" t="s">
        <v>85</v>
      </c>
      <c r="AY134" s="18" t="s">
        <v>171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179</v>
      </c>
      <c r="BM134" s="224" t="s">
        <v>457</v>
      </c>
    </row>
    <row r="135" s="2" customFormat="1">
      <c r="A135" s="39"/>
      <c r="B135" s="40"/>
      <c r="C135" s="41"/>
      <c r="D135" s="226" t="s">
        <v>181</v>
      </c>
      <c r="E135" s="41"/>
      <c r="F135" s="227" t="s">
        <v>1390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181</v>
      </c>
      <c r="AU135" s="18" t="s">
        <v>85</v>
      </c>
    </row>
    <row r="136" s="12" customFormat="1" ht="22.8" customHeight="1">
      <c r="A136" s="12"/>
      <c r="B136" s="197"/>
      <c r="C136" s="198"/>
      <c r="D136" s="199" t="s">
        <v>74</v>
      </c>
      <c r="E136" s="211" t="s">
        <v>1266</v>
      </c>
      <c r="F136" s="211" t="s">
        <v>1266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SUM(P137:P142)</f>
        <v>0</v>
      </c>
      <c r="Q136" s="205"/>
      <c r="R136" s="206">
        <f>SUM(R137:R142)</f>
        <v>0</v>
      </c>
      <c r="S136" s="205"/>
      <c r="T136" s="207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83</v>
      </c>
      <c r="AT136" s="209" t="s">
        <v>74</v>
      </c>
      <c r="AU136" s="209" t="s">
        <v>83</v>
      </c>
      <c r="AY136" s="208" t="s">
        <v>171</v>
      </c>
      <c r="BK136" s="210">
        <f>SUM(BK137:BK142)</f>
        <v>0</v>
      </c>
    </row>
    <row r="137" s="2" customFormat="1" ht="16.5" customHeight="1">
      <c r="A137" s="39"/>
      <c r="B137" s="40"/>
      <c r="C137" s="213" t="s">
        <v>75</v>
      </c>
      <c r="D137" s="213" t="s">
        <v>174</v>
      </c>
      <c r="E137" s="214" t="s">
        <v>1391</v>
      </c>
      <c r="F137" s="215" t="s">
        <v>1270</v>
      </c>
      <c r="G137" s="216" t="s">
        <v>1192</v>
      </c>
      <c r="H137" s="217">
        <v>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179</v>
      </c>
      <c r="AT137" s="224" t="s">
        <v>174</v>
      </c>
      <c r="AU137" s="224" t="s">
        <v>85</v>
      </c>
      <c r="AY137" s="18" t="s">
        <v>171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179</v>
      </c>
      <c r="BM137" s="224" t="s">
        <v>468</v>
      </c>
    </row>
    <row r="138" s="2" customFormat="1">
      <c r="A138" s="39"/>
      <c r="B138" s="40"/>
      <c r="C138" s="41"/>
      <c r="D138" s="226" t="s">
        <v>181</v>
      </c>
      <c r="E138" s="41"/>
      <c r="F138" s="227" t="s">
        <v>1244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181</v>
      </c>
      <c r="AU138" s="18" t="s">
        <v>85</v>
      </c>
    </row>
    <row r="139" s="2" customFormat="1" ht="16.5" customHeight="1">
      <c r="A139" s="39"/>
      <c r="B139" s="40"/>
      <c r="C139" s="213" t="s">
        <v>75</v>
      </c>
      <c r="D139" s="213" t="s">
        <v>174</v>
      </c>
      <c r="E139" s="214" t="s">
        <v>1271</v>
      </c>
      <c r="F139" s="215" t="s">
        <v>1246</v>
      </c>
      <c r="G139" s="216" t="s">
        <v>1192</v>
      </c>
      <c r="H139" s="217">
        <v>1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179</v>
      </c>
      <c r="AT139" s="224" t="s">
        <v>174</v>
      </c>
      <c r="AU139" s="224" t="s">
        <v>85</v>
      </c>
      <c r="AY139" s="18" t="s">
        <v>171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179</v>
      </c>
      <c r="BM139" s="224" t="s">
        <v>479</v>
      </c>
    </row>
    <row r="140" s="2" customFormat="1">
      <c r="A140" s="39"/>
      <c r="B140" s="40"/>
      <c r="C140" s="41"/>
      <c r="D140" s="226" t="s">
        <v>181</v>
      </c>
      <c r="E140" s="41"/>
      <c r="F140" s="227" t="s">
        <v>1246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181</v>
      </c>
      <c r="AU140" s="18" t="s">
        <v>85</v>
      </c>
    </row>
    <row r="141" s="2" customFormat="1" ht="16.5" customHeight="1">
      <c r="A141" s="39"/>
      <c r="B141" s="40"/>
      <c r="C141" s="213" t="s">
        <v>75</v>
      </c>
      <c r="D141" s="213" t="s">
        <v>174</v>
      </c>
      <c r="E141" s="214" t="s">
        <v>1392</v>
      </c>
      <c r="F141" s="215" t="s">
        <v>1250</v>
      </c>
      <c r="G141" s="216" t="s">
        <v>490</v>
      </c>
      <c r="H141" s="217">
        <v>1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179</v>
      </c>
      <c r="AT141" s="224" t="s">
        <v>174</v>
      </c>
      <c r="AU141" s="224" t="s">
        <v>85</v>
      </c>
      <c r="AY141" s="18" t="s">
        <v>171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179</v>
      </c>
      <c r="BM141" s="224" t="s">
        <v>488</v>
      </c>
    </row>
    <row r="142" s="2" customFormat="1">
      <c r="A142" s="39"/>
      <c r="B142" s="40"/>
      <c r="C142" s="41"/>
      <c r="D142" s="226" t="s">
        <v>181</v>
      </c>
      <c r="E142" s="41"/>
      <c r="F142" s="227" t="s">
        <v>1250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181</v>
      </c>
      <c r="AU142" s="18" t="s">
        <v>85</v>
      </c>
    </row>
    <row r="143" s="12" customFormat="1" ht="22.8" customHeight="1">
      <c r="A143" s="12"/>
      <c r="B143" s="197"/>
      <c r="C143" s="198"/>
      <c r="D143" s="199" t="s">
        <v>74</v>
      </c>
      <c r="E143" s="211" t="s">
        <v>131</v>
      </c>
      <c r="F143" s="211" t="s">
        <v>131</v>
      </c>
      <c r="G143" s="198"/>
      <c r="H143" s="198"/>
      <c r="I143" s="201"/>
      <c r="J143" s="212">
        <f>BK143</f>
        <v>0</v>
      </c>
      <c r="K143" s="198"/>
      <c r="L143" s="203"/>
      <c r="M143" s="204"/>
      <c r="N143" s="205"/>
      <c r="O143" s="205"/>
      <c r="P143" s="206">
        <f>SUM(P144:P151)</f>
        <v>0</v>
      </c>
      <c r="Q143" s="205"/>
      <c r="R143" s="206">
        <f>SUM(R144:R151)</f>
        <v>0</v>
      </c>
      <c r="S143" s="205"/>
      <c r="T143" s="207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8" t="s">
        <v>211</v>
      </c>
      <c r="AT143" s="209" t="s">
        <v>74</v>
      </c>
      <c r="AU143" s="209" t="s">
        <v>83</v>
      </c>
      <c r="AY143" s="208" t="s">
        <v>171</v>
      </c>
      <c r="BK143" s="210">
        <f>SUM(BK144:BK151)</f>
        <v>0</v>
      </c>
    </row>
    <row r="144" s="2" customFormat="1" ht="16.5" customHeight="1">
      <c r="A144" s="39"/>
      <c r="B144" s="40"/>
      <c r="C144" s="213" t="s">
        <v>75</v>
      </c>
      <c r="D144" s="213" t="s">
        <v>174</v>
      </c>
      <c r="E144" s="214" t="s">
        <v>1393</v>
      </c>
      <c r="F144" s="215" t="s">
        <v>1394</v>
      </c>
      <c r="G144" s="216" t="s">
        <v>1192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179</v>
      </c>
      <c r="AT144" s="224" t="s">
        <v>174</v>
      </c>
      <c r="AU144" s="224" t="s">
        <v>85</v>
      </c>
      <c r="AY144" s="18" t="s">
        <v>171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179</v>
      </c>
      <c r="BM144" s="224" t="s">
        <v>499</v>
      </c>
    </row>
    <row r="145" s="2" customFormat="1">
      <c r="A145" s="39"/>
      <c r="B145" s="40"/>
      <c r="C145" s="41"/>
      <c r="D145" s="226" t="s">
        <v>181</v>
      </c>
      <c r="E145" s="41"/>
      <c r="F145" s="227" t="s">
        <v>1394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181</v>
      </c>
      <c r="AU145" s="18" t="s">
        <v>85</v>
      </c>
    </row>
    <row r="146" s="2" customFormat="1" ht="16.5" customHeight="1">
      <c r="A146" s="39"/>
      <c r="B146" s="40"/>
      <c r="C146" s="213" t="s">
        <v>75</v>
      </c>
      <c r="D146" s="213" t="s">
        <v>174</v>
      </c>
      <c r="E146" s="214" t="s">
        <v>1345</v>
      </c>
      <c r="F146" s="215" t="s">
        <v>1252</v>
      </c>
      <c r="G146" s="216" t="s">
        <v>1192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179</v>
      </c>
      <c r="AT146" s="224" t="s">
        <v>174</v>
      </c>
      <c r="AU146" s="224" t="s">
        <v>85</v>
      </c>
      <c r="AY146" s="18" t="s">
        <v>171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179</v>
      </c>
      <c r="BM146" s="224" t="s">
        <v>513</v>
      </c>
    </row>
    <row r="147" s="2" customFormat="1">
      <c r="A147" s="39"/>
      <c r="B147" s="40"/>
      <c r="C147" s="41"/>
      <c r="D147" s="226" t="s">
        <v>181</v>
      </c>
      <c r="E147" s="41"/>
      <c r="F147" s="227" t="s">
        <v>1252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181</v>
      </c>
      <c r="AU147" s="18" t="s">
        <v>85</v>
      </c>
    </row>
    <row r="148" s="2" customFormat="1" ht="16.5" customHeight="1">
      <c r="A148" s="39"/>
      <c r="B148" s="40"/>
      <c r="C148" s="213" t="s">
        <v>75</v>
      </c>
      <c r="D148" s="213" t="s">
        <v>174</v>
      </c>
      <c r="E148" s="214" t="s">
        <v>1395</v>
      </c>
      <c r="F148" s="215" t="s">
        <v>1254</v>
      </c>
      <c r="G148" s="216" t="s">
        <v>490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179</v>
      </c>
      <c r="AT148" s="224" t="s">
        <v>174</v>
      </c>
      <c r="AU148" s="224" t="s">
        <v>85</v>
      </c>
      <c r="AY148" s="18" t="s">
        <v>171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179</v>
      </c>
      <c r="BM148" s="224" t="s">
        <v>525</v>
      </c>
    </row>
    <row r="149" s="2" customFormat="1">
      <c r="A149" s="39"/>
      <c r="B149" s="40"/>
      <c r="C149" s="41"/>
      <c r="D149" s="226" t="s">
        <v>181</v>
      </c>
      <c r="E149" s="41"/>
      <c r="F149" s="227" t="s">
        <v>1254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181</v>
      </c>
      <c r="AU149" s="18" t="s">
        <v>85</v>
      </c>
    </row>
    <row r="150" s="2" customFormat="1" ht="16.5" customHeight="1">
      <c r="A150" s="39"/>
      <c r="B150" s="40"/>
      <c r="C150" s="213" t="s">
        <v>75</v>
      </c>
      <c r="D150" s="213" t="s">
        <v>174</v>
      </c>
      <c r="E150" s="214" t="s">
        <v>1396</v>
      </c>
      <c r="F150" s="215" t="s">
        <v>1256</v>
      </c>
      <c r="G150" s="216" t="s">
        <v>490</v>
      </c>
      <c r="H150" s="217">
        <v>1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46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179</v>
      </c>
      <c r="AT150" s="224" t="s">
        <v>174</v>
      </c>
      <c r="AU150" s="224" t="s">
        <v>85</v>
      </c>
      <c r="AY150" s="18" t="s">
        <v>171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83</v>
      </c>
      <c r="BK150" s="225">
        <f>ROUND(I150*H150,2)</f>
        <v>0</v>
      </c>
      <c r="BL150" s="18" t="s">
        <v>179</v>
      </c>
      <c r="BM150" s="224" t="s">
        <v>535</v>
      </c>
    </row>
    <row r="151" s="2" customFormat="1">
      <c r="A151" s="39"/>
      <c r="B151" s="40"/>
      <c r="C151" s="41"/>
      <c r="D151" s="226" t="s">
        <v>181</v>
      </c>
      <c r="E151" s="41"/>
      <c r="F151" s="227" t="s">
        <v>1256</v>
      </c>
      <c r="G151" s="41"/>
      <c r="H151" s="41"/>
      <c r="I151" s="228"/>
      <c r="J151" s="41"/>
      <c r="K151" s="41"/>
      <c r="L151" s="45"/>
      <c r="M151" s="272"/>
      <c r="N151" s="273"/>
      <c r="O151" s="274"/>
      <c r="P151" s="274"/>
      <c r="Q151" s="274"/>
      <c r="R151" s="274"/>
      <c r="S151" s="274"/>
      <c r="T151" s="275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181</v>
      </c>
      <c r="AU151" s="18" t="s">
        <v>85</v>
      </c>
    </row>
    <row r="152" s="2" customFormat="1" ht="6.96" customHeight="1">
      <c r="A152" s="39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CQTdgYJLQqmzQsYwpdhEZT+oYtMnqRpC1jOfCCABJTKzcRmXwvhbA1cUhSunZzh2yZ9QRJIdWlvN5sORV/zvjQ==" hashValue="+Hsh134TJvxgHQOQaCMogZn0PGKzH8SKbf/9DdvWfF7U+ev2CVNUhpHcUK17qoe6G8lDbILfd2FRj8fC7nP7ig==" algorithmName="SHA-512" password="CC35"/>
  <autoFilter ref="C89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1178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1397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ROUND((SUM(BE90:BE153)),  2)</f>
        <v>0</v>
      </c>
      <c r="G35" s="39"/>
      <c r="H35" s="39"/>
      <c r="I35" s="158">
        <v>0.20999999999999999</v>
      </c>
      <c r="J35" s="157">
        <f>ROUND(((SUM(BE90:BE153))*I35),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ROUND((SUM(BF90:BF153)),  2)</f>
        <v>0</v>
      </c>
      <c r="G36" s="39"/>
      <c r="H36" s="39"/>
      <c r="I36" s="158">
        <v>0.12</v>
      </c>
      <c r="J36" s="157">
        <f>ROUND(((SUM(BF90:BF153))*I36),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ROUND((SUM(BG90:BG153)),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ROUND((SUM(BH90:BH153)),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ROUND((SUM(BI90:BI153)),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04.7 - KT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1398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1399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1400</v>
      </c>
      <c r="E66" s="183"/>
      <c r="F66" s="183"/>
      <c r="G66" s="183"/>
      <c r="H66" s="183"/>
      <c r="I66" s="183"/>
      <c r="J66" s="184">
        <f>J129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1260</v>
      </c>
      <c r="E67" s="183"/>
      <c r="F67" s="183"/>
      <c r="G67" s="183"/>
      <c r="H67" s="183"/>
      <c r="I67" s="183"/>
      <c r="J67" s="184">
        <f>J140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1183</v>
      </c>
      <c r="E68" s="183"/>
      <c r="F68" s="183"/>
      <c r="G68" s="183"/>
      <c r="H68" s="183"/>
      <c r="I68" s="183"/>
      <c r="J68" s="184">
        <f>J147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Expektace_03_25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134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1178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1128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04.7 - KT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parc.č. 650/40, 650/39, 650/38</v>
      </c>
      <c r="G84" s="41"/>
      <c r="H84" s="41"/>
      <c r="I84" s="33" t="s">
        <v>23</v>
      </c>
      <c r="J84" s="73" t="str">
        <f>IF(J14="","",J14)</f>
        <v>18. 6. 2024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ve Frýdku-Místku, p.o.</v>
      </c>
      <c r="G86" s="41"/>
      <c r="H86" s="41"/>
      <c r="I86" s="33" t="s">
        <v>32</v>
      </c>
      <c r="J86" s="37" t="str">
        <f>E23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Amun Pro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157</v>
      </c>
      <c r="D89" s="189" t="s">
        <v>60</v>
      </c>
      <c r="E89" s="189" t="s">
        <v>56</v>
      </c>
      <c r="F89" s="189" t="s">
        <v>57</v>
      </c>
      <c r="G89" s="189" t="s">
        <v>158</v>
      </c>
      <c r="H89" s="189" t="s">
        <v>159</v>
      </c>
      <c r="I89" s="189" t="s">
        <v>160</v>
      </c>
      <c r="J89" s="189" t="s">
        <v>138</v>
      </c>
      <c r="K89" s="190" t="s">
        <v>161</v>
      </c>
      <c r="L89" s="191"/>
      <c r="M89" s="93" t="s">
        <v>19</v>
      </c>
      <c r="N89" s="94" t="s">
        <v>45</v>
      </c>
      <c r="O89" s="94" t="s">
        <v>162</v>
      </c>
      <c r="P89" s="94" t="s">
        <v>163</v>
      </c>
      <c r="Q89" s="94" t="s">
        <v>164</v>
      </c>
      <c r="R89" s="94" t="s">
        <v>165</v>
      </c>
      <c r="S89" s="94" t="s">
        <v>166</v>
      </c>
      <c r="T89" s="95" t="s">
        <v>167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168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139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74</v>
      </c>
      <c r="E91" s="200" t="s">
        <v>119</v>
      </c>
      <c r="F91" s="200" t="s">
        <v>1401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P92+P129+P140+P147</f>
        <v>0</v>
      </c>
      <c r="Q91" s="205"/>
      <c r="R91" s="206">
        <f>R92+R129+R140+R147</f>
        <v>0</v>
      </c>
      <c r="S91" s="205"/>
      <c r="T91" s="207">
        <f>T92+T129+T140+T147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75</v>
      </c>
      <c r="AY91" s="208" t="s">
        <v>171</v>
      </c>
      <c r="BK91" s="210">
        <f>BK92+BK129+BK140+BK147</f>
        <v>0</v>
      </c>
    </row>
    <row r="92" s="12" customFormat="1" ht="22.8" customHeight="1">
      <c r="A92" s="12"/>
      <c r="B92" s="197"/>
      <c r="C92" s="198"/>
      <c r="D92" s="199" t="s">
        <v>74</v>
      </c>
      <c r="E92" s="211" t="s">
        <v>1402</v>
      </c>
      <c r="F92" s="211" t="s">
        <v>1402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SUM(P93:P128)</f>
        <v>0</v>
      </c>
      <c r="Q92" s="205"/>
      <c r="R92" s="206">
        <f>SUM(R93:R128)</f>
        <v>0</v>
      </c>
      <c r="S92" s="205"/>
      <c r="T92" s="207">
        <f>SUM(T93:T128)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74</v>
      </c>
      <c r="AU92" s="209" t="s">
        <v>83</v>
      </c>
      <c r="AY92" s="208" t="s">
        <v>171</v>
      </c>
      <c r="BK92" s="210">
        <f>SUM(BK93:BK128)</f>
        <v>0</v>
      </c>
    </row>
    <row r="93" s="2" customFormat="1" ht="16.5" customHeight="1">
      <c r="A93" s="39"/>
      <c r="B93" s="40"/>
      <c r="C93" s="213" t="s">
        <v>75</v>
      </c>
      <c r="D93" s="213" t="s">
        <v>174</v>
      </c>
      <c r="E93" s="214" t="s">
        <v>1403</v>
      </c>
      <c r="F93" s="215" t="s">
        <v>1404</v>
      </c>
      <c r="G93" s="216" t="s">
        <v>227</v>
      </c>
      <c r="H93" s="217">
        <v>16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179</v>
      </c>
      <c r="AT93" s="224" t="s">
        <v>174</v>
      </c>
      <c r="AU93" s="224" t="s">
        <v>85</v>
      </c>
      <c r="AY93" s="18" t="s">
        <v>171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179</v>
      </c>
      <c r="BM93" s="224" t="s">
        <v>85</v>
      </c>
    </row>
    <row r="94" s="2" customFormat="1">
      <c r="A94" s="39"/>
      <c r="B94" s="40"/>
      <c r="C94" s="41"/>
      <c r="D94" s="226" t="s">
        <v>181</v>
      </c>
      <c r="E94" s="41"/>
      <c r="F94" s="227" t="s">
        <v>1404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181</v>
      </c>
      <c r="AU94" s="18" t="s">
        <v>85</v>
      </c>
    </row>
    <row r="95" s="2" customFormat="1" ht="16.5" customHeight="1">
      <c r="A95" s="39"/>
      <c r="B95" s="40"/>
      <c r="C95" s="213" t="s">
        <v>75</v>
      </c>
      <c r="D95" s="213" t="s">
        <v>174</v>
      </c>
      <c r="E95" s="214" t="s">
        <v>1405</v>
      </c>
      <c r="F95" s="215" t="s">
        <v>1406</v>
      </c>
      <c r="G95" s="216" t="s">
        <v>227</v>
      </c>
      <c r="H95" s="217">
        <v>12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179</v>
      </c>
      <c r="AT95" s="224" t="s">
        <v>174</v>
      </c>
      <c r="AU95" s="224" t="s">
        <v>85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179</v>
      </c>
      <c r="BM95" s="224" t="s">
        <v>179</v>
      </c>
    </row>
    <row r="96" s="2" customFormat="1">
      <c r="A96" s="39"/>
      <c r="B96" s="40"/>
      <c r="C96" s="41"/>
      <c r="D96" s="226" t="s">
        <v>181</v>
      </c>
      <c r="E96" s="41"/>
      <c r="F96" s="227" t="s">
        <v>1406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85</v>
      </c>
    </row>
    <row r="97" s="2" customFormat="1" ht="16.5" customHeight="1">
      <c r="A97" s="39"/>
      <c r="B97" s="40"/>
      <c r="C97" s="213" t="s">
        <v>75</v>
      </c>
      <c r="D97" s="213" t="s">
        <v>174</v>
      </c>
      <c r="E97" s="214" t="s">
        <v>1407</v>
      </c>
      <c r="F97" s="215" t="s">
        <v>1408</v>
      </c>
      <c r="G97" s="216" t="s">
        <v>1192</v>
      </c>
      <c r="H97" s="217">
        <v>12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179</v>
      </c>
      <c r="AT97" s="224" t="s">
        <v>174</v>
      </c>
      <c r="AU97" s="224" t="s">
        <v>85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179</v>
      </c>
      <c r="BM97" s="224" t="s">
        <v>203</v>
      </c>
    </row>
    <row r="98" s="2" customFormat="1">
      <c r="A98" s="39"/>
      <c r="B98" s="40"/>
      <c r="C98" s="41"/>
      <c r="D98" s="226" t="s">
        <v>181</v>
      </c>
      <c r="E98" s="41"/>
      <c r="F98" s="227" t="s">
        <v>1408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85</v>
      </c>
    </row>
    <row r="99" s="2" customFormat="1" ht="16.5" customHeight="1">
      <c r="A99" s="39"/>
      <c r="B99" s="40"/>
      <c r="C99" s="213" t="s">
        <v>75</v>
      </c>
      <c r="D99" s="213" t="s">
        <v>174</v>
      </c>
      <c r="E99" s="214" t="s">
        <v>1409</v>
      </c>
      <c r="F99" s="215" t="s">
        <v>1410</v>
      </c>
      <c r="G99" s="216" t="s">
        <v>1192</v>
      </c>
      <c r="H99" s="217">
        <v>10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179</v>
      </c>
      <c r="AT99" s="224" t="s">
        <v>174</v>
      </c>
      <c r="AU99" s="224" t="s">
        <v>85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179</v>
      </c>
      <c r="BM99" s="224" t="s">
        <v>231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1410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85</v>
      </c>
    </row>
    <row r="101" s="2" customFormat="1" ht="24.15" customHeight="1">
      <c r="A101" s="39"/>
      <c r="B101" s="40"/>
      <c r="C101" s="213" t="s">
        <v>75</v>
      </c>
      <c r="D101" s="213" t="s">
        <v>174</v>
      </c>
      <c r="E101" s="214" t="s">
        <v>1411</v>
      </c>
      <c r="F101" s="215" t="s">
        <v>1412</v>
      </c>
      <c r="G101" s="216" t="s">
        <v>227</v>
      </c>
      <c r="H101" s="217">
        <v>8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179</v>
      </c>
      <c r="AT101" s="224" t="s">
        <v>174</v>
      </c>
      <c r="AU101" s="224" t="s">
        <v>85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179</v>
      </c>
      <c r="BM101" s="224" t="s">
        <v>242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1412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85</v>
      </c>
    </row>
    <row r="103" s="2" customFormat="1" ht="16.5" customHeight="1">
      <c r="A103" s="39"/>
      <c r="B103" s="40"/>
      <c r="C103" s="213" t="s">
        <v>75</v>
      </c>
      <c r="D103" s="213" t="s">
        <v>174</v>
      </c>
      <c r="E103" s="214" t="s">
        <v>1413</v>
      </c>
      <c r="F103" s="215" t="s">
        <v>1414</v>
      </c>
      <c r="G103" s="216" t="s">
        <v>1192</v>
      </c>
      <c r="H103" s="217">
        <v>2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8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1414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2" customFormat="1" ht="16.5" customHeight="1">
      <c r="A105" s="39"/>
      <c r="B105" s="40"/>
      <c r="C105" s="213" t="s">
        <v>75</v>
      </c>
      <c r="D105" s="213" t="s">
        <v>174</v>
      </c>
      <c r="E105" s="214" t="s">
        <v>1415</v>
      </c>
      <c r="F105" s="215" t="s">
        <v>1416</v>
      </c>
      <c r="G105" s="216" t="s">
        <v>1192</v>
      </c>
      <c r="H105" s="217">
        <v>40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85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270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1416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85</v>
      </c>
    </row>
    <row r="107" s="2" customFormat="1" ht="16.5" customHeight="1">
      <c r="A107" s="39"/>
      <c r="B107" s="40"/>
      <c r="C107" s="213" t="s">
        <v>75</v>
      </c>
      <c r="D107" s="213" t="s">
        <v>174</v>
      </c>
      <c r="E107" s="214" t="s">
        <v>1417</v>
      </c>
      <c r="F107" s="215" t="s">
        <v>1418</v>
      </c>
      <c r="G107" s="216" t="s">
        <v>1192</v>
      </c>
      <c r="H107" s="217">
        <v>200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85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283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1418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85</v>
      </c>
    </row>
    <row r="109" s="2" customFormat="1" ht="16.5" customHeight="1">
      <c r="A109" s="39"/>
      <c r="B109" s="40"/>
      <c r="C109" s="213" t="s">
        <v>75</v>
      </c>
      <c r="D109" s="213" t="s">
        <v>174</v>
      </c>
      <c r="E109" s="214" t="s">
        <v>1419</v>
      </c>
      <c r="F109" s="215" t="s">
        <v>1420</v>
      </c>
      <c r="G109" s="216" t="s">
        <v>1192</v>
      </c>
      <c r="H109" s="217">
        <v>180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179</v>
      </c>
      <c r="AT109" s="224" t="s">
        <v>174</v>
      </c>
      <c r="AU109" s="224" t="s">
        <v>85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179</v>
      </c>
      <c r="BM109" s="224" t="s">
        <v>297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1421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85</v>
      </c>
    </row>
    <row r="111" s="2" customFormat="1" ht="16.5" customHeight="1">
      <c r="A111" s="39"/>
      <c r="B111" s="40"/>
      <c r="C111" s="213" t="s">
        <v>75</v>
      </c>
      <c r="D111" s="213" t="s">
        <v>174</v>
      </c>
      <c r="E111" s="214" t="s">
        <v>1422</v>
      </c>
      <c r="F111" s="215" t="s">
        <v>1423</v>
      </c>
      <c r="G111" s="216" t="s">
        <v>227</v>
      </c>
      <c r="H111" s="217">
        <v>20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179</v>
      </c>
      <c r="AT111" s="224" t="s">
        <v>174</v>
      </c>
      <c r="AU111" s="224" t="s">
        <v>85</v>
      </c>
      <c r="AY111" s="18" t="s">
        <v>171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179</v>
      </c>
      <c r="BM111" s="224" t="s">
        <v>312</v>
      </c>
    </row>
    <row r="112" s="2" customFormat="1">
      <c r="A112" s="39"/>
      <c r="B112" s="40"/>
      <c r="C112" s="41"/>
      <c r="D112" s="226" t="s">
        <v>181</v>
      </c>
      <c r="E112" s="41"/>
      <c r="F112" s="227" t="s">
        <v>1423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181</v>
      </c>
      <c r="AU112" s="18" t="s">
        <v>85</v>
      </c>
    </row>
    <row r="113" s="2" customFormat="1" ht="16.5" customHeight="1">
      <c r="A113" s="39"/>
      <c r="B113" s="40"/>
      <c r="C113" s="213" t="s">
        <v>75</v>
      </c>
      <c r="D113" s="213" t="s">
        <v>174</v>
      </c>
      <c r="E113" s="214" t="s">
        <v>1424</v>
      </c>
      <c r="F113" s="215" t="s">
        <v>1425</v>
      </c>
      <c r="G113" s="216" t="s">
        <v>227</v>
      </c>
      <c r="H113" s="217">
        <v>16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179</v>
      </c>
      <c r="AT113" s="224" t="s">
        <v>174</v>
      </c>
      <c r="AU113" s="224" t="s">
        <v>85</v>
      </c>
      <c r="AY113" s="18" t="s">
        <v>171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179</v>
      </c>
      <c r="BM113" s="224" t="s">
        <v>323</v>
      </c>
    </row>
    <row r="114" s="2" customFormat="1">
      <c r="A114" s="39"/>
      <c r="B114" s="40"/>
      <c r="C114" s="41"/>
      <c r="D114" s="226" t="s">
        <v>181</v>
      </c>
      <c r="E114" s="41"/>
      <c r="F114" s="227" t="s">
        <v>1425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181</v>
      </c>
      <c r="AU114" s="18" t="s">
        <v>85</v>
      </c>
    </row>
    <row r="115" s="2" customFormat="1" ht="16.5" customHeight="1">
      <c r="A115" s="39"/>
      <c r="B115" s="40"/>
      <c r="C115" s="213" t="s">
        <v>75</v>
      </c>
      <c r="D115" s="213" t="s">
        <v>174</v>
      </c>
      <c r="E115" s="214" t="s">
        <v>1426</v>
      </c>
      <c r="F115" s="215" t="s">
        <v>1427</v>
      </c>
      <c r="G115" s="216" t="s">
        <v>227</v>
      </c>
      <c r="H115" s="217">
        <v>30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179</v>
      </c>
      <c r="AT115" s="224" t="s">
        <v>174</v>
      </c>
      <c r="AU115" s="224" t="s">
        <v>85</v>
      </c>
      <c r="AY115" s="18" t="s">
        <v>171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179</v>
      </c>
      <c r="BM115" s="224" t="s">
        <v>336</v>
      </c>
    </row>
    <row r="116" s="2" customFormat="1">
      <c r="A116" s="39"/>
      <c r="B116" s="40"/>
      <c r="C116" s="41"/>
      <c r="D116" s="226" t="s">
        <v>181</v>
      </c>
      <c r="E116" s="41"/>
      <c r="F116" s="227" t="s">
        <v>1427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181</v>
      </c>
      <c r="AU116" s="18" t="s">
        <v>85</v>
      </c>
    </row>
    <row r="117" s="2" customFormat="1" ht="16.5" customHeight="1">
      <c r="A117" s="39"/>
      <c r="B117" s="40"/>
      <c r="C117" s="213" t="s">
        <v>75</v>
      </c>
      <c r="D117" s="213" t="s">
        <v>174</v>
      </c>
      <c r="E117" s="214" t="s">
        <v>1428</v>
      </c>
      <c r="F117" s="215" t="s">
        <v>1429</v>
      </c>
      <c r="G117" s="216" t="s">
        <v>1192</v>
      </c>
      <c r="H117" s="217">
        <v>25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179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179</v>
      </c>
      <c r="BM117" s="224" t="s">
        <v>349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1429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2" customFormat="1" ht="16.5" customHeight="1">
      <c r="A119" s="39"/>
      <c r="B119" s="40"/>
      <c r="C119" s="213" t="s">
        <v>75</v>
      </c>
      <c r="D119" s="213" t="s">
        <v>174</v>
      </c>
      <c r="E119" s="214" t="s">
        <v>1430</v>
      </c>
      <c r="F119" s="215" t="s">
        <v>1431</v>
      </c>
      <c r="G119" s="216" t="s">
        <v>1192</v>
      </c>
      <c r="H119" s="217">
        <v>2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179</v>
      </c>
      <c r="AT119" s="224" t="s">
        <v>174</v>
      </c>
      <c r="AU119" s="224" t="s">
        <v>85</v>
      </c>
      <c r="AY119" s="18" t="s">
        <v>171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179</v>
      </c>
      <c r="BM119" s="224" t="s">
        <v>364</v>
      </c>
    </row>
    <row r="120" s="2" customFormat="1">
      <c r="A120" s="39"/>
      <c r="B120" s="40"/>
      <c r="C120" s="41"/>
      <c r="D120" s="226" t="s">
        <v>181</v>
      </c>
      <c r="E120" s="41"/>
      <c r="F120" s="227" t="s">
        <v>1431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181</v>
      </c>
      <c r="AU120" s="18" t="s">
        <v>85</v>
      </c>
    </row>
    <row r="121" s="2" customFormat="1" ht="16.5" customHeight="1">
      <c r="A121" s="39"/>
      <c r="B121" s="40"/>
      <c r="C121" s="213" t="s">
        <v>75</v>
      </c>
      <c r="D121" s="213" t="s">
        <v>174</v>
      </c>
      <c r="E121" s="214" t="s">
        <v>1432</v>
      </c>
      <c r="F121" s="215" t="s">
        <v>1433</v>
      </c>
      <c r="G121" s="216" t="s">
        <v>1192</v>
      </c>
      <c r="H121" s="217">
        <v>6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179</v>
      </c>
      <c r="AT121" s="224" t="s">
        <v>174</v>
      </c>
      <c r="AU121" s="224" t="s">
        <v>85</v>
      </c>
      <c r="AY121" s="18" t="s">
        <v>171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179</v>
      </c>
      <c r="BM121" s="224" t="s">
        <v>377</v>
      </c>
    </row>
    <row r="122" s="2" customFormat="1">
      <c r="A122" s="39"/>
      <c r="B122" s="40"/>
      <c r="C122" s="41"/>
      <c r="D122" s="226" t="s">
        <v>181</v>
      </c>
      <c r="E122" s="41"/>
      <c r="F122" s="227" t="s">
        <v>1433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181</v>
      </c>
      <c r="AU122" s="18" t="s">
        <v>85</v>
      </c>
    </row>
    <row r="123" s="2" customFormat="1" ht="16.5" customHeight="1">
      <c r="A123" s="39"/>
      <c r="B123" s="40"/>
      <c r="C123" s="213" t="s">
        <v>75</v>
      </c>
      <c r="D123" s="213" t="s">
        <v>174</v>
      </c>
      <c r="E123" s="214" t="s">
        <v>1434</v>
      </c>
      <c r="F123" s="215" t="s">
        <v>1435</v>
      </c>
      <c r="G123" s="216" t="s">
        <v>1192</v>
      </c>
      <c r="H123" s="217">
        <v>1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179</v>
      </c>
      <c r="AT123" s="224" t="s">
        <v>174</v>
      </c>
      <c r="AU123" s="224" t="s">
        <v>85</v>
      </c>
      <c r="AY123" s="18" t="s">
        <v>171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179</v>
      </c>
      <c r="BM123" s="224" t="s">
        <v>286</v>
      </c>
    </row>
    <row r="124" s="2" customFormat="1">
      <c r="A124" s="39"/>
      <c r="B124" s="40"/>
      <c r="C124" s="41"/>
      <c r="D124" s="226" t="s">
        <v>181</v>
      </c>
      <c r="E124" s="41"/>
      <c r="F124" s="227" t="s">
        <v>1435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181</v>
      </c>
      <c r="AU124" s="18" t="s">
        <v>85</v>
      </c>
    </row>
    <row r="125" s="2" customFormat="1" ht="16.5" customHeight="1">
      <c r="A125" s="39"/>
      <c r="B125" s="40"/>
      <c r="C125" s="213" t="s">
        <v>75</v>
      </c>
      <c r="D125" s="213" t="s">
        <v>174</v>
      </c>
      <c r="E125" s="214" t="s">
        <v>1436</v>
      </c>
      <c r="F125" s="215" t="s">
        <v>1437</v>
      </c>
      <c r="G125" s="216" t="s">
        <v>1019</v>
      </c>
      <c r="H125" s="217">
        <v>30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179</v>
      </c>
      <c r="AT125" s="224" t="s">
        <v>174</v>
      </c>
      <c r="AU125" s="224" t="s">
        <v>85</v>
      </c>
      <c r="AY125" s="18" t="s">
        <v>171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179</v>
      </c>
      <c r="BM125" s="224" t="s">
        <v>406</v>
      </c>
    </row>
    <row r="126" s="2" customFormat="1">
      <c r="A126" s="39"/>
      <c r="B126" s="40"/>
      <c r="C126" s="41"/>
      <c r="D126" s="226" t="s">
        <v>181</v>
      </c>
      <c r="E126" s="41"/>
      <c r="F126" s="227" t="s">
        <v>1437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181</v>
      </c>
      <c r="AU126" s="18" t="s">
        <v>85</v>
      </c>
    </row>
    <row r="127" s="2" customFormat="1" ht="16.5" customHeight="1">
      <c r="A127" s="39"/>
      <c r="B127" s="40"/>
      <c r="C127" s="213" t="s">
        <v>75</v>
      </c>
      <c r="D127" s="213" t="s">
        <v>174</v>
      </c>
      <c r="E127" s="214" t="s">
        <v>1438</v>
      </c>
      <c r="F127" s="215" t="s">
        <v>1439</v>
      </c>
      <c r="G127" s="216" t="s">
        <v>177</v>
      </c>
      <c r="H127" s="217">
        <v>0.5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179</v>
      </c>
      <c r="AT127" s="224" t="s">
        <v>174</v>
      </c>
      <c r="AU127" s="224" t="s">
        <v>85</v>
      </c>
      <c r="AY127" s="18" t="s">
        <v>171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179</v>
      </c>
      <c r="BM127" s="224" t="s">
        <v>420</v>
      </c>
    </row>
    <row r="128" s="2" customFormat="1">
      <c r="A128" s="39"/>
      <c r="B128" s="40"/>
      <c r="C128" s="41"/>
      <c r="D128" s="226" t="s">
        <v>181</v>
      </c>
      <c r="E128" s="41"/>
      <c r="F128" s="227" t="s">
        <v>1439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181</v>
      </c>
      <c r="AU128" s="18" t="s">
        <v>85</v>
      </c>
    </row>
    <row r="129" s="12" customFormat="1" ht="22.8" customHeight="1">
      <c r="A129" s="12"/>
      <c r="B129" s="197"/>
      <c r="C129" s="198"/>
      <c r="D129" s="199" t="s">
        <v>74</v>
      </c>
      <c r="E129" s="211" t="s">
        <v>1440</v>
      </c>
      <c r="F129" s="211" t="s">
        <v>1440</v>
      </c>
      <c r="G129" s="198"/>
      <c r="H129" s="198"/>
      <c r="I129" s="201"/>
      <c r="J129" s="212">
        <f>BK129</f>
        <v>0</v>
      </c>
      <c r="K129" s="198"/>
      <c r="L129" s="203"/>
      <c r="M129" s="204"/>
      <c r="N129" s="205"/>
      <c r="O129" s="205"/>
      <c r="P129" s="206">
        <f>SUM(P130:P139)</f>
        <v>0</v>
      </c>
      <c r="Q129" s="205"/>
      <c r="R129" s="206">
        <f>SUM(R130:R139)</f>
        <v>0</v>
      </c>
      <c r="S129" s="205"/>
      <c r="T129" s="207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8" t="s">
        <v>83</v>
      </c>
      <c r="AT129" s="209" t="s">
        <v>74</v>
      </c>
      <c r="AU129" s="209" t="s">
        <v>83</v>
      </c>
      <c r="AY129" s="208" t="s">
        <v>171</v>
      </c>
      <c r="BK129" s="210">
        <f>SUM(BK130:BK139)</f>
        <v>0</v>
      </c>
    </row>
    <row r="130" s="2" customFormat="1" ht="16.5" customHeight="1">
      <c r="A130" s="39"/>
      <c r="B130" s="40"/>
      <c r="C130" s="213" t="s">
        <v>75</v>
      </c>
      <c r="D130" s="213" t="s">
        <v>174</v>
      </c>
      <c r="E130" s="214" t="s">
        <v>1441</v>
      </c>
      <c r="F130" s="215" t="s">
        <v>1442</v>
      </c>
      <c r="G130" s="216" t="s">
        <v>1192</v>
      </c>
      <c r="H130" s="217">
        <v>500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179</v>
      </c>
      <c r="AT130" s="224" t="s">
        <v>174</v>
      </c>
      <c r="AU130" s="224" t="s">
        <v>85</v>
      </c>
      <c r="AY130" s="18" t="s">
        <v>171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179</v>
      </c>
      <c r="BM130" s="224" t="s">
        <v>432</v>
      </c>
    </row>
    <row r="131" s="2" customFormat="1">
      <c r="A131" s="39"/>
      <c r="B131" s="40"/>
      <c r="C131" s="41"/>
      <c r="D131" s="226" t="s">
        <v>181</v>
      </c>
      <c r="E131" s="41"/>
      <c r="F131" s="227" t="s">
        <v>1442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181</v>
      </c>
      <c r="AU131" s="18" t="s">
        <v>85</v>
      </c>
    </row>
    <row r="132" s="2" customFormat="1" ht="16.5" customHeight="1">
      <c r="A132" s="39"/>
      <c r="B132" s="40"/>
      <c r="C132" s="213" t="s">
        <v>75</v>
      </c>
      <c r="D132" s="213" t="s">
        <v>174</v>
      </c>
      <c r="E132" s="214" t="s">
        <v>1443</v>
      </c>
      <c r="F132" s="215" t="s">
        <v>1444</v>
      </c>
      <c r="G132" s="216" t="s">
        <v>1192</v>
      </c>
      <c r="H132" s="217">
        <v>260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179</v>
      </c>
      <c r="AT132" s="224" t="s">
        <v>174</v>
      </c>
      <c r="AU132" s="224" t="s">
        <v>85</v>
      </c>
      <c r="AY132" s="18" t="s">
        <v>171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179</v>
      </c>
      <c r="BM132" s="224" t="s">
        <v>441</v>
      </c>
    </row>
    <row r="133" s="2" customFormat="1">
      <c r="A133" s="39"/>
      <c r="B133" s="40"/>
      <c r="C133" s="41"/>
      <c r="D133" s="226" t="s">
        <v>181</v>
      </c>
      <c r="E133" s="41"/>
      <c r="F133" s="227" t="s">
        <v>1444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181</v>
      </c>
      <c r="AU133" s="18" t="s">
        <v>85</v>
      </c>
    </row>
    <row r="134" s="2" customFormat="1" ht="16.5" customHeight="1">
      <c r="A134" s="39"/>
      <c r="B134" s="40"/>
      <c r="C134" s="213" t="s">
        <v>75</v>
      </c>
      <c r="D134" s="213" t="s">
        <v>174</v>
      </c>
      <c r="E134" s="214" t="s">
        <v>1445</v>
      </c>
      <c r="F134" s="215" t="s">
        <v>1446</v>
      </c>
      <c r="G134" s="216" t="s">
        <v>1192</v>
      </c>
      <c r="H134" s="217">
        <v>10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179</v>
      </c>
      <c r="AT134" s="224" t="s">
        <v>174</v>
      </c>
      <c r="AU134" s="224" t="s">
        <v>85</v>
      </c>
      <c r="AY134" s="18" t="s">
        <v>171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179</v>
      </c>
      <c r="BM134" s="224" t="s">
        <v>457</v>
      </c>
    </row>
    <row r="135" s="2" customFormat="1">
      <c r="A135" s="39"/>
      <c r="B135" s="40"/>
      <c r="C135" s="41"/>
      <c r="D135" s="226" t="s">
        <v>181</v>
      </c>
      <c r="E135" s="41"/>
      <c r="F135" s="227" t="s">
        <v>1446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181</v>
      </c>
      <c r="AU135" s="18" t="s">
        <v>85</v>
      </c>
    </row>
    <row r="136" s="2" customFormat="1" ht="16.5" customHeight="1">
      <c r="A136" s="39"/>
      <c r="B136" s="40"/>
      <c r="C136" s="213" t="s">
        <v>75</v>
      </c>
      <c r="D136" s="213" t="s">
        <v>174</v>
      </c>
      <c r="E136" s="214" t="s">
        <v>1436</v>
      </c>
      <c r="F136" s="215" t="s">
        <v>1437</v>
      </c>
      <c r="G136" s="216" t="s">
        <v>1019</v>
      </c>
      <c r="H136" s="217">
        <v>6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179</v>
      </c>
      <c r="AT136" s="224" t="s">
        <v>174</v>
      </c>
      <c r="AU136" s="224" t="s">
        <v>85</v>
      </c>
      <c r="AY136" s="18" t="s">
        <v>171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179</v>
      </c>
      <c r="BM136" s="224" t="s">
        <v>468</v>
      </c>
    </row>
    <row r="137" s="2" customFormat="1">
      <c r="A137" s="39"/>
      <c r="B137" s="40"/>
      <c r="C137" s="41"/>
      <c r="D137" s="226" t="s">
        <v>181</v>
      </c>
      <c r="E137" s="41"/>
      <c r="F137" s="227" t="s">
        <v>1437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181</v>
      </c>
      <c r="AU137" s="18" t="s">
        <v>85</v>
      </c>
    </row>
    <row r="138" s="2" customFormat="1" ht="16.5" customHeight="1">
      <c r="A138" s="39"/>
      <c r="B138" s="40"/>
      <c r="C138" s="213" t="s">
        <v>75</v>
      </c>
      <c r="D138" s="213" t="s">
        <v>174</v>
      </c>
      <c r="E138" s="214" t="s">
        <v>1438</v>
      </c>
      <c r="F138" s="215" t="s">
        <v>1439</v>
      </c>
      <c r="G138" s="216" t="s">
        <v>177</v>
      </c>
      <c r="H138" s="217">
        <v>0.5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179</v>
      </c>
      <c r="AT138" s="224" t="s">
        <v>174</v>
      </c>
      <c r="AU138" s="224" t="s">
        <v>85</v>
      </c>
      <c r="AY138" s="18" t="s">
        <v>171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179</v>
      </c>
      <c r="BM138" s="224" t="s">
        <v>479</v>
      </c>
    </row>
    <row r="139" s="2" customFormat="1">
      <c r="A139" s="39"/>
      <c r="B139" s="40"/>
      <c r="C139" s="41"/>
      <c r="D139" s="226" t="s">
        <v>181</v>
      </c>
      <c r="E139" s="41"/>
      <c r="F139" s="227" t="s">
        <v>1439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181</v>
      </c>
      <c r="AU139" s="18" t="s">
        <v>85</v>
      </c>
    </row>
    <row r="140" s="12" customFormat="1" ht="22.8" customHeight="1">
      <c r="A140" s="12"/>
      <c r="B140" s="197"/>
      <c r="C140" s="198"/>
      <c r="D140" s="199" t="s">
        <v>74</v>
      </c>
      <c r="E140" s="211" t="s">
        <v>1266</v>
      </c>
      <c r="F140" s="211" t="s">
        <v>1266</v>
      </c>
      <c r="G140" s="198"/>
      <c r="H140" s="198"/>
      <c r="I140" s="201"/>
      <c r="J140" s="212">
        <f>BK140</f>
        <v>0</v>
      </c>
      <c r="K140" s="198"/>
      <c r="L140" s="203"/>
      <c r="M140" s="204"/>
      <c r="N140" s="205"/>
      <c r="O140" s="205"/>
      <c r="P140" s="206">
        <f>SUM(P141:P146)</f>
        <v>0</v>
      </c>
      <c r="Q140" s="205"/>
      <c r="R140" s="206">
        <f>SUM(R141:R146)</f>
        <v>0</v>
      </c>
      <c r="S140" s="205"/>
      <c r="T140" s="207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8" t="s">
        <v>83</v>
      </c>
      <c r="AT140" s="209" t="s">
        <v>74</v>
      </c>
      <c r="AU140" s="209" t="s">
        <v>83</v>
      </c>
      <c r="AY140" s="208" t="s">
        <v>171</v>
      </c>
      <c r="BK140" s="210">
        <f>SUM(BK141:BK146)</f>
        <v>0</v>
      </c>
    </row>
    <row r="141" s="2" customFormat="1" ht="16.5" customHeight="1">
      <c r="A141" s="39"/>
      <c r="B141" s="40"/>
      <c r="C141" s="213" t="s">
        <v>75</v>
      </c>
      <c r="D141" s="213" t="s">
        <v>174</v>
      </c>
      <c r="E141" s="214" t="s">
        <v>1447</v>
      </c>
      <c r="F141" s="215" t="s">
        <v>1270</v>
      </c>
      <c r="G141" s="216" t="s">
        <v>1192</v>
      </c>
      <c r="H141" s="217">
        <v>1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46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179</v>
      </c>
      <c r="AT141" s="224" t="s">
        <v>174</v>
      </c>
      <c r="AU141" s="224" t="s">
        <v>85</v>
      </c>
      <c r="AY141" s="18" t="s">
        <v>171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179</v>
      </c>
      <c r="BM141" s="224" t="s">
        <v>488</v>
      </c>
    </row>
    <row r="142" s="2" customFormat="1">
      <c r="A142" s="39"/>
      <c r="B142" s="40"/>
      <c r="C142" s="41"/>
      <c r="D142" s="226" t="s">
        <v>181</v>
      </c>
      <c r="E142" s="41"/>
      <c r="F142" s="227" t="s">
        <v>1244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181</v>
      </c>
      <c r="AU142" s="18" t="s">
        <v>85</v>
      </c>
    </row>
    <row r="143" s="2" customFormat="1" ht="16.5" customHeight="1">
      <c r="A143" s="39"/>
      <c r="B143" s="40"/>
      <c r="C143" s="213" t="s">
        <v>75</v>
      </c>
      <c r="D143" s="213" t="s">
        <v>174</v>
      </c>
      <c r="E143" s="214" t="s">
        <v>1245</v>
      </c>
      <c r="F143" s="215" t="s">
        <v>1246</v>
      </c>
      <c r="G143" s="216" t="s">
        <v>1192</v>
      </c>
      <c r="H143" s="217">
        <v>1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179</v>
      </c>
      <c r="AT143" s="224" t="s">
        <v>174</v>
      </c>
      <c r="AU143" s="224" t="s">
        <v>85</v>
      </c>
      <c r="AY143" s="18" t="s">
        <v>171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179</v>
      </c>
      <c r="BM143" s="224" t="s">
        <v>499</v>
      </c>
    </row>
    <row r="144" s="2" customFormat="1">
      <c r="A144" s="39"/>
      <c r="B144" s="40"/>
      <c r="C144" s="41"/>
      <c r="D144" s="226" t="s">
        <v>181</v>
      </c>
      <c r="E144" s="41"/>
      <c r="F144" s="227" t="s">
        <v>1246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181</v>
      </c>
      <c r="AU144" s="18" t="s">
        <v>85</v>
      </c>
    </row>
    <row r="145" s="2" customFormat="1" ht="16.5" customHeight="1">
      <c r="A145" s="39"/>
      <c r="B145" s="40"/>
      <c r="C145" s="213" t="s">
        <v>75</v>
      </c>
      <c r="D145" s="213" t="s">
        <v>174</v>
      </c>
      <c r="E145" s="214" t="s">
        <v>1448</v>
      </c>
      <c r="F145" s="215" t="s">
        <v>1250</v>
      </c>
      <c r="G145" s="216" t="s">
        <v>490</v>
      </c>
      <c r="H145" s="217">
        <v>1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179</v>
      </c>
      <c r="AT145" s="224" t="s">
        <v>174</v>
      </c>
      <c r="AU145" s="224" t="s">
        <v>85</v>
      </c>
      <c r="AY145" s="18" t="s">
        <v>171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179</v>
      </c>
      <c r="BM145" s="224" t="s">
        <v>513</v>
      </c>
    </row>
    <row r="146" s="2" customFormat="1">
      <c r="A146" s="39"/>
      <c r="B146" s="40"/>
      <c r="C146" s="41"/>
      <c r="D146" s="226" t="s">
        <v>181</v>
      </c>
      <c r="E146" s="41"/>
      <c r="F146" s="227" t="s">
        <v>1250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181</v>
      </c>
      <c r="AU146" s="18" t="s">
        <v>85</v>
      </c>
    </row>
    <row r="147" s="12" customFormat="1" ht="22.8" customHeight="1">
      <c r="A147" s="12"/>
      <c r="B147" s="197"/>
      <c r="C147" s="198"/>
      <c r="D147" s="199" t="s">
        <v>74</v>
      </c>
      <c r="E147" s="211" t="s">
        <v>131</v>
      </c>
      <c r="F147" s="211" t="s">
        <v>131</v>
      </c>
      <c r="G147" s="198"/>
      <c r="H147" s="198"/>
      <c r="I147" s="201"/>
      <c r="J147" s="212">
        <f>BK147</f>
        <v>0</v>
      </c>
      <c r="K147" s="198"/>
      <c r="L147" s="203"/>
      <c r="M147" s="204"/>
      <c r="N147" s="205"/>
      <c r="O147" s="205"/>
      <c r="P147" s="206">
        <f>SUM(P148:P153)</f>
        <v>0</v>
      </c>
      <c r="Q147" s="205"/>
      <c r="R147" s="206">
        <f>SUM(R148:R153)</f>
        <v>0</v>
      </c>
      <c r="S147" s="205"/>
      <c r="T147" s="207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8" t="s">
        <v>211</v>
      </c>
      <c r="AT147" s="209" t="s">
        <v>74</v>
      </c>
      <c r="AU147" s="209" t="s">
        <v>83</v>
      </c>
      <c r="AY147" s="208" t="s">
        <v>171</v>
      </c>
      <c r="BK147" s="210">
        <f>SUM(BK148:BK153)</f>
        <v>0</v>
      </c>
    </row>
    <row r="148" s="2" customFormat="1" ht="16.5" customHeight="1">
      <c r="A148" s="39"/>
      <c r="B148" s="40"/>
      <c r="C148" s="213" t="s">
        <v>75</v>
      </c>
      <c r="D148" s="213" t="s">
        <v>174</v>
      </c>
      <c r="E148" s="214" t="s">
        <v>1449</v>
      </c>
      <c r="F148" s="215" t="s">
        <v>1252</v>
      </c>
      <c r="G148" s="216" t="s">
        <v>1192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179</v>
      </c>
      <c r="AT148" s="224" t="s">
        <v>174</v>
      </c>
      <c r="AU148" s="224" t="s">
        <v>85</v>
      </c>
      <c r="AY148" s="18" t="s">
        <v>171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179</v>
      </c>
      <c r="BM148" s="224" t="s">
        <v>525</v>
      </c>
    </row>
    <row r="149" s="2" customFormat="1">
      <c r="A149" s="39"/>
      <c r="B149" s="40"/>
      <c r="C149" s="41"/>
      <c r="D149" s="226" t="s">
        <v>181</v>
      </c>
      <c r="E149" s="41"/>
      <c r="F149" s="227" t="s">
        <v>1252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181</v>
      </c>
      <c r="AU149" s="18" t="s">
        <v>85</v>
      </c>
    </row>
    <row r="150" s="2" customFormat="1" ht="16.5" customHeight="1">
      <c r="A150" s="39"/>
      <c r="B150" s="40"/>
      <c r="C150" s="213" t="s">
        <v>75</v>
      </c>
      <c r="D150" s="213" t="s">
        <v>174</v>
      </c>
      <c r="E150" s="214" t="s">
        <v>1450</v>
      </c>
      <c r="F150" s="215" t="s">
        <v>1254</v>
      </c>
      <c r="G150" s="216" t="s">
        <v>490</v>
      </c>
      <c r="H150" s="217">
        <v>1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46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179</v>
      </c>
      <c r="AT150" s="224" t="s">
        <v>174</v>
      </c>
      <c r="AU150" s="224" t="s">
        <v>85</v>
      </c>
      <c r="AY150" s="18" t="s">
        <v>171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83</v>
      </c>
      <c r="BK150" s="225">
        <f>ROUND(I150*H150,2)</f>
        <v>0</v>
      </c>
      <c r="BL150" s="18" t="s">
        <v>179</v>
      </c>
      <c r="BM150" s="224" t="s">
        <v>535</v>
      </c>
    </row>
    <row r="151" s="2" customFormat="1">
      <c r="A151" s="39"/>
      <c r="B151" s="40"/>
      <c r="C151" s="41"/>
      <c r="D151" s="226" t="s">
        <v>181</v>
      </c>
      <c r="E151" s="41"/>
      <c r="F151" s="227" t="s">
        <v>1254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181</v>
      </c>
      <c r="AU151" s="18" t="s">
        <v>85</v>
      </c>
    </row>
    <row r="152" s="2" customFormat="1" ht="16.5" customHeight="1">
      <c r="A152" s="39"/>
      <c r="B152" s="40"/>
      <c r="C152" s="213" t="s">
        <v>75</v>
      </c>
      <c r="D152" s="213" t="s">
        <v>174</v>
      </c>
      <c r="E152" s="214" t="s">
        <v>1451</v>
      </c>
      <c r="F152" s="215" t="s">
        <v>1256</v>
      </c>
      <c r="G152" s="216" t="s">
        <v>490</v>
      </c>
      <c r="H152" s="217">
        <v>1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179</v>
      </c>
      <c r="AT152" s="224" t="s">
        <v>174</v>
      </c>
      <c r="AU152" s="224" t="s">
        <v>85</v>
      </c>
      <c r="AY152" s="18" t="s">
        <v>171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179</v>
      </c>
      <c r="BM152" s="224" t="s">
        <v>550</v>
      </c>
    </row>
    <row r="153" s="2" customFormat="1">
      <c r="A153" s="39"/>
      <c r="B153" s="40"/>
      <c r="C153" s="41"/>
      <c r="D153" s="226" t="s">
        <v>181</v>
      </c>
      <c r="E153" s="41"/>
      <c r="F153" s="227" t="s">
        <v>1256</v>
      </c>
      <c r="G153" s="41"/>
      <c r="H153" s="41"/>
      <c r="I153" s="228"/>
      <c r="J153" s="41"/>
      <c r="K153" s="41"/>
      <c r="L153" s="45"/>
      <c r="M153" s="272"/>
      <c r="N153" s="273"/>
      <c r="O153" s="274"/>
      <c r="P153" s="274"/>
      <c r="Q153" s="274"/>
      <c r="R153" s="274"/>
      <c r="S153" s="274"/>
      <c r="T153" s="275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181</v>
      </c>
      <c r="AU153" s="18" t="s">
        <v>85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3TFlXpUt4O1k/dQoPBuTC7KZ3L/VhJDexCzDRSmiRRSS8Fl8TrxlLywfm7660nzD7X74F1qCnIPPx306FE79Qw==" hashValue="VA8BS261iC5O9uKxAKJCyyaFk9lytx76B8owjjJdH5Ugk/4+TCiYhdSq7sNyPHhYf84PzRPSUIyQK3kcp6RE1A==" algorithmName="SHA-512" password="CC35"/>
  <autoFilter ref="C89:K15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134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1452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18. 6. 2024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29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3" t="s">
        <v>26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37</v>
      </c>
      <c r="F24" s="39"/>
      <c r="G24" s="39"/>
      <c r="H24" s="39"/>
      <c r="I24" s="143" t="s">
        <v>29</v>
      </c>
      <c r="J24" s="134" t="s">
        <v>38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ROUND(J81,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ROUND((SUM(BE81:BE141)),  2)</f>
        <v>0</v>
      </c>
      <c r="G33" s="39"/>
      <c r="H33" s="39"/>
      <c r="I33" s="158">
        <v>0.20999999999999999</v>
      </c>
      <c r="J33" s="157">
        <f>ROUND(((SUM(BE81:BE141))*I33),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ROUND((SUM(BF81:BF141)),  2)</f>
        <v>0</v>
      </c>
      <c r="G34" s="39"/>
      <c r="H34" s="39"/>
      <c r="I34" s="158">
        <v>0.12</v>
      </c>
      <c r="J34" s="157">
        <f>ROUND(((SUM(BF81:BF141))*I34),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ROUND((SUM(BG81:BG141)),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ROUND((SUM(BH81:BH141)),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ROUND((SUM(BI81:BI141)),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Expektace_03_25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134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Medi Plyny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parc.č. 650/40, 650/39, 650/38</v>
      </c>
      <c r="G52" s="41"/>
      <c r="H52" s="41"/>
      <c r="I52" s="33" t="s">
        <v>23</v>
      </c>
      <c r="J52" s="73" t="str">
        <f>IF(J12="","",J12)</f>
        <v>18. 6. 2024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137</v>
      </c>
      <c r="D57" s="172"/>
      <c r="E57" s="172"/>
      <c r="F57" s="172"/>
      <c r="G57" s="172"/>
      <c r="H57" s="172"/>
      <c r="I57" s="172"/>
      <c r="J57" s="173" t="s">
        <v>138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9" customFormat="1" ht="24.96" customHeight="1">
      <c r="A60" s="9"/>
      <c r="B60" s="175"/>
      <c r="C60" s="176"/>
      <c r="D60" s="177" t="s">
        <v>1453</v>
      </c>
      <c r="E60" s="178"/>
      <c r="F60" s="178"/>
      <c r="G60" s="178"/>
      <c r="H60" s="178"/>
      <c r="I60" s="178"/>
      <c r="J60" s="179">
        <f>J82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1454</v>
      </c>
      <c r="E61" s="178"/>
      <c r="F61" s="178"/>
      <c r="G61" s="178"/>
      <c r="H61" s="178"/>
      <c r="I61" s="178"/>
      <c r="J61" s="179">
        <f>J123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156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0" t="str">
        <f>E7</f>
        <v>Expektace_03_25</v>
      </c>
      <c r="F71" s="33"/>
      <c r="G71" s="33"/>
      <c r="H71" s="33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134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05 - Medi Plyny</v>
      </c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parc.č. 650/40, 650/39, 650/38</v>
      </c>
      <c r="G75" s="41"/>
      <c r="H75" s="41"/>
      <c r="I75" s="33" t="s">
        <v>23</v>
      </c>
      <c r="J75" s="73" t="str">
        <f>IF(J12="","",J12)</f>
        <v>18. 6. 2024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Nemocnice ve Frýdku-Místku, p.o.</v>
      </c>
      <c r="G77" s="41"/>
      <c r="H77" s="41"/>
      <c r="I77" s="33" t="s">
        <v>32</v>
      </c>
      <c r="J77" s="37" t="str">
        <f>E21</f>
        <v xml:space="preserve"> 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35</v>
      </c>
      <c r="J78" s="37" t="str">
        <f>E24</f>
        <v>Amun Pro s.r.o.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86"/>
      <c r="B80" s="187"/>
      <c r="C80" s="188" t="s">
        <v>157</v>
      </c>
      <c r="D80" s="189" t="s">
        <v>60</v>
      </c>
      <c r="E80" s="189" t="s">
        <v>56</v>
      </c>
      <c r="F80" s="189" t="s">
        <v>57</v>
      </c>
      <c r="G80" s="189" t="s">
        <v>158</v>
      </c>
      <c r="H80" s="189" t="s">
        <v>159</v>
      </c>
      <c r="I80" s="189" t="s">
        <v>160</v>
      </c>
      <c r="J80" s="189" t="s">
        <v>138</v>
      </c>
      <c r="K80" s="190" t="s">
        <v>161</v>
      </c>
      <c r="L80" s="191"/>
      <c r="M80" s="93" t="s">
        <v>19</v>
      </c>
      <c r="N80" s="94" t="s">
        <v>45</v>
      </c>
      <c r="O80" s="94" t="s">
        <v>162</v>
      </c>
      <c r="P80" s="94" t="s">
        <v>163</v>
      </c>
      <c r="Q80" s="94" t="s">
        <v>164</v>
      </c>
      <c r="R80" s="94" t="s">
        <v>165</v>
      </c>
      <c r="S80" s="94" t="s">
        <v>166</v>
      </c>
      <c r="T80" s="95" t="s">
        <v>167</v>
      </c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</row>
    <row r="81" s="2" customFormat="1" ht="22.8" customHeight="1">
      <c r="A81" s="39"/>
      <c r="B81" s="40"/>
      <c r="C81" s="100" t="s">
        <v>168</v>
      </c>
      <c r="D81" s="41"/>
      <c r="E81" s="41"/>
      <c r="F81" s="41"/>
      <c r="G81" s="41"/>
      <c r="H81" s="41"/>
      <c r="I81" s="41"/>
      <c r="J81" s="192">
        <f>BK81</f>
        <v>0</v>
      </c>
      <c r="K81" s="41"/>
      <c r="L81" s="45"/>
      <c r="M81" s="96"/>
      <c r="N81" s="193"/>
      <c r="O81" s="97"/>
      <c r="P81" s="194">
        <f>P82+P123</f>
        <v>0</v>
      </c>
      <c r="Q81" s="97"/>
      <c r="R81" s="194">
        <f>R82+R123</f>
        <v>0</v>
      </c>
      <c r="S81" s="97"/>
      <c r="T81" s="195">
        <f>T82+T123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139</v>
      </c>
      <c r="BK81" s="196">
        <f>BK82+BK123</f>
        <v>0</v>
      </c>
    </row>
    <row r="82" s="12" customFormat="1" ht="25.92" customHeight="1">
      <c r="A82" s="12"/>
      <c r="B82" s="197"/>
      <c r="C82" s="198"/>
      <c r="D82" s="199" t="s">
        <v>74</v>
      </c>
      <c r="E82" s="200" t="s">
        <v>1185</v>
      </c>
      <c r="F82" s="200" t="s">
        <v>1455</v>
      </c>
      <c r="G82" s="198"/>
      <c r="H82" s="198"/>
      <c r="I82" s="201"/>
      <c r="J82" s="202">
        <f>BK82</f>
        <v>0</v>
      </c>
      <c r="K82" s="198"/>
      <c r="L82" s="203"/>
      <c r="M82" s="204"/>
      <c r="N82" s="205"/>
      <c r="O82" s="205"/>
      <c r="P82" s="206">
        <f>SUM(P83:P122)</f>
        <v>0</v>
      </c>
      <c r="Q82" s="205"/>
      <c r="R82" s="206">
        <f>SUM(R83:R122)</f>
        <v>0</v>
      </c>
      <c r="S82" s="205"/>
      <c r="T82" s="207">
        <f>SUM(T83:T122)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8" t="s">
        <v>83</v>
      </c>
      <c r="AT82" s="209" t="s">
        <v>74</v>
      </c>
      <c r="AU82" s="209" t="s">
        <v>75</v>
      </c>
      <c r="AY82" s="208" t="s">
        <v>171</v>
      </c>
      <c r="BK82" s="210">
        <f>SUM(BK83:BK122)</f>
        <v>0</v>
      </c>
    </row>
    <row r="83" s="2" customFormat="1" ht="16.5" customHeight="1">
      <c r="A83" s="39"/>
      <c r="B83" s="40"/>
      <c r="C83" s="213" t="s">
        <v>83</v>
      </c>
      <c r="D83" s="213" t="s">
        <v>174</v>
      </c>
      <c r="E83" s="214" t="s">
        <v>1456</v>
      </c>
      <c r="F83" s="215" t="s">
        <v>1457</v>
      </c>
      <c r="G83" s="216" t="s">
        <v>227</v>
      </c>
      <c r="H83" s="217">
        <v>20</v>
      </c>
      <c r="I83" s="218"/>
      <c r="J83" s="219">
        <f>ROUND(I83*H83,2)</f>
        <v>0</v>
      </c>
      <c r="K83" s="215" t="s">
        <v>19</v>
      </c>
      <c r="L83" s="45"/>
      <c r="M83" s="220" t="s">
        <v>19</v>
      </c>
      <c r="N83" s="221" t="s">
        <v>46</v>
      </c>
      <c r="O83" s="85"/>
      <c r="P83" s="222">
        <f>O83*H83</f>
        <v>0</v>
      </c>
      <c r="Q83" s="222">
        <v>0</v>
      </c>
      <c r="R83" s="222">
        <f>Q83*H83</f>
        <v>0</v>
      </c>
      <c r="S83" s="222">
        <v>0</v>
      </c>
      <c r="T83" s="223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24" t="s">
        <v>179</v>
      </c>
      <c r="AT83" s="224" t="s">
        <v>174</v>
      </c>
      <c r="AU83" s="224" t="s">
        <v>83</v>
      </c>
      <c r="AY83" s="18" t="s">
        <v>171</v>
      </c>
      <c r="BE83" s="225">
        <f>IF(N83="základní",J83,0)</f>
        <v>0</v>
      </c>
      <c r="BF83" s="225">
        <f>IF(N83="snížená",J83,0)</f>
        <v>0</v>
      </c>
      <c r="BG83" s="225">
        <f>IF(N83="zákl. přenesená",J83,0)</f>
        <v>0</v>
      </c>
      <c r="BH83" s="225">
        <f>IF(N83="sníž. přenesená",J83,0)</f>
        <v>0</v>
      </c>
      <c r="BI83" s="225">
        <f>IF(N83="nulová",J83,0)</f>
        <v>0</v>
      </c>
      <c r="BJ83" s="18" t="s">
        <v>83</v>
      </c>
      <c r="BK83" s="225">
        <f>ROUND(I83*H83,2)</f>
        <v>0</v>
      </c>
      <c r="BL83" s="18" t="s">
        <v>179</v>
      </c>
      <c r="BM83" s="224" t="s">
        <v>85</v>
      </c>
    </row>
    <row r="84" s="2" customFormat="1">
      <c r="A84" s="39"/>
      <c r="B84" s="40"/>
      <c r="C84" s="41"/>
      <c r="D84" s="226" t="s">
        <v>181</v>
      </c>
      <c r="E84" s="41"/>
      <c r="F84" s="227" t="s">
        <v>1457</v>
      </c>
      <c r="G84" s="41"/>
      <c r="H84" s="41"/>
      <c r="I84" s="228"/>
      <c r="J84" s="41"/>
      <c r="K84" s="41"/>
      <c r="L84" s="45"/>
      <c r="M84" s="229"/>
      <c r="N84" s="230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181</v>
      </c>
      <c r="AU84" s="18" t="s">
        <v>83</v>
      </c>
    </row>
    <row r="85" s="2" customFormat="1" ht="16.5" customHeight="1">
      <c r="A85" s="39"/>
      <c r="B85" s="40"/>
      <c r="C85" s="213" t="s">
        <v>85</v>
      </c>
      <c r="D85" s="213" t="s">
        <v>174</v>
      </c>
      <c r="E85" s="214" t="s">
        <v>1458</v>
      </c>
      <c r="F85" s="215" t="s">
        <v>1459</v>
      </c>
      <c r="G85" s="216" t="s">
        <v>227</v>
      </c>
      <c r="H85" s="217">
        <v>12</v>
      </c>
      <c r="I85" s="218"/>
      <c r="J85" s="219">
        <f>ROUND(I85*H85,2)</f>
        <v>0</v>
      </c>
      <c r="K85" s="215" t="s">
        <v>19</v>
      </c>
      <c r="L85" s="45"/>
      <c r="M85" s="220" t="s">
        <v>19</v>
      </c>
      <c r="N85" s="221" t="s">
        <v>46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179</v>
      </c>
      <c r="AT85" s="224" t="s">
        <v>174</v>
      </c>
      <c r="AU85" s="224" t="s">
        <v>83</v>
      </c>
      <c r="AY85" s="18" t="s">
        <v>171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83</v>
      </c>
      <c r="BK85" s="225">
        <f>ROUND(I85*H85,2)</f>
        <v>0</v>
      </c>
      <c r="BL85" s="18" t="s">
        <v>179</v>
      </c>
      <c r="BM85" s="224" t="s">
        <v>179</v>
      </c>
    </row>
    <row r="86" s="2" customFormat="1">
      <c r="A86" s="39"/>
      <c r="B86" s="40"/>
      <c r="C86" s="41"/>
      <c r="D86" s="226" t="s">
        <v>181</v>
      </c>
      <c r="E86" s="41"/>
      <c r="F86" s="227" t="s">
        <v>1459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181</v>
      </c>
      <c r="AU86" s="18" t="s">
        <v>83</v>
      </c>
    </row>
    <row r="87" s="2" customFormat="1" ht="16.5" customHeight="1">
      <c r="A87" s="39"/>
      <c r="B87" s="40"/>
      <c r="C87" s="213" t="s">
        <v>172</v>
      </c>
      <c r="D87" s="213" t="s">
        <v>174</v>
      </c>
      <c r="E87" s="214" t="s">
        <v>1460</v>
      </c>
      <c r="F87" s="215" t="s">
        <v>1461</v>
      </c>
      <c r="G87" s="216" t="s">
        <v>227</v>
      </c>
      <c r="H87" s="217">
        <v>9</v>
      </c>
      <c r="I87" s="218"/>
      <c r="J87" s="219">
        <f>ROUND(I87*H87,2)</f>
        <v>0</v>
      </c>
      <c r="K87" s="215" t="s">
        <v>19</v>
      </c>
      <c r="L87" s="45"/>
      <c r="M87" s="220" t="s">
        <v>19</v>
      </c>
      <c r="N87" s="221" t="s">
        <v>46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179</v>
      </c>
      <c r="AT87" s="224" t="s">
        <v>174</v>
      </c>
      <c r="AU87" s="224" t="s">
        <v>83</v>
      </c>
      <c r="AY87" s="18" t="s">
        <v>171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83</v>
      </c>
      <c r="BK87" s="225">
        <f>ROUND(I87*H87,2)</f>
        <v>0</v>
      </c>
      <c r="BL87" s="18" t="s">
        <v>179</v>
      </c>
      <c r="BM87" s="224" t="s">
        <v>203</v>
      </c>
    </row>
    <row r="88" s="2" customFormat="1">
      <c r="A88" s="39"/>
      <c r="B88" s="40"/>
      <c r="C88" s="41"/>
      <c r="D88" s="226" t="s">
        <v>181</v>
      </c>
      <c r="E88" s="41"/>
      <c r="F88" s="227" t="s">
        <v>1461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181</v>
      </c>
      <c r="AU88" s="18" t="s">
        <v>83</v>
      </c>
    </row>
    <row r="89" s="2" customFormat="1" ht="16.5" customHeight="1">
      <c r="A89" s="39"/>
      <c r="B89" s="40"/>
      <c r="C89" s="213" t="s">
        <v>179</v>
      </c>
      <c r="D89" s="213" t="s">
        <v>174</v>
      </c>
      <c r="E89" s="214" t="s">
        <v>1462</v>
      </c>
      <c r="F89" s="215" t="s">
        <v>1463</v>
      </c>
      <c r="G89" s="216" t="s">
        <v>1464</v>
      </c>
      <c r="H89" s="217">
        <v>1</v>
      </c>
      <c r="I89" s="218"/>
      <c r="J89" s="219">
        <f>ROUND(I89*H89,2)</f>
        <v>0</v>
      </c>
      <c r="K89" s="215" t="s">
        <v>19</v>
      </c>
      <c r="L89" s="45"/>
      <c r="M89" s="220" t="s">
        <v>19</v>
      </c>
      <c r="N89" s="221" t="s">
        <v>46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179</v>
      </c>
      <c r="AT89" s="224" t="s">
        <v>174</v>
      </c>
      <c r="AU89" s="224" t="s">
        <v>83</v>
      </c>
      <c r="AY89" s="18" t="s">
        <v>171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83</v>
      </c>
      <c r="BK89" s="225">
        <f>ROUND(I89*H89,2)</f>
        <v>0</v>
      </c>
      <c r="BL89" s="18" t="s">
        <v>179</v>
      </c>
      <c r="BM89" s="224" t="s">
        <v>231</v>
      </c>
    </row>
    <row r="90" s="2" customFormat="1">
      <c r="A90" s="39"/>
      <c r="B90" s="40"/>
      <c r="C90" s="41"/>
      <c r="D90" s="226" t="s">
        <v>181</v>
      </c>
      <c r="E90" s="41"/>
      <c r="F90" s="227" t="s">
        <v>1463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181</v>
      </c>
      <c r="AU90" s="18" t="s">
        <v>83</v>
      </c>
    </row>
    <row r="91" s="2" customFormat="1" ht="16.5" customHeight="1">
      <c r="A91" s="39"/>
      <c r="B91" s="40"/>
      <c r="C91" s="213" t="s">
        <v>211</v>
      </c>
      <c r="D91" s="213" t="s">
        <v>174</v>
      </c>
      <c r="E91" s="214" t="s">
        <v>1465</v>
      </c>
      <c r="F91" s="215" t="s">
        <v>1466</v>
      </c>
      <c r="G91" s="216" t="s">
        <v>1192</v>
      </c>
      <c r="H91" s="217">
        <v>7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179</v>
      </c>
      <c r="AT91" s="224" t="s">
        <v>174</v>
      </c>
      <c r="AU91" s="224" t="s">
        <v>83</v>
      </c>
      <c r="AY91" s="18" t="s">
        <v>171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83</v>
      </c>
      <c r="BK91" s="225">
        <f>ROUND(I91*H91,2)</f>
        <v>0</v>
      </c>
      <c r="BL91" s="18" t="s">
        <v>179</v>
      </c>
      <c r="BM91" s="224" t="s">
        <v>242</v>
      </c>
    </row>
    <row r="92" s="2" customFormat="1">
      <c r="A92" s="39"/>
      <c r="B92" s="40"/>
      <c r="C92" s="41"/>
      <c r="D92" s="226" t="s">
        <v>181</v>
      </c>
      <c r="E92" s="41"/>
      <c r="F92" s="227" t="s">
        <v>1466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181</v>
      </c>
      <c r="AU92" s="18" t="s">
        <v>83</v>
      </c>
    </row>
    <row r="93" s="2" customFormat="1" ht="16.5" customHeight="1">
      <c r="A93" s="39"/>
      <c r="B93" s="40"/>
      <c r="C93" s="213" t="s">
        <v>203</v>
      </c>
      <c r="D93" s="213" t="s">
        <v>174</v>
      </c>
      <c r="E93" s="214" t="s">
        <v>1467</v>
      </c>
      <c r="F93" s="215" t="s">
        <v>1468</v>
      </c>
      <c r="G93" s="216" t="s">
        <v>1192</v>
      </c>
      <c r="H93" s="217">
        <v>4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179</v>
      </c>
      <c r="AT93" s="224" t="s">
        <v>174</v>
      </c>
      <c r="AU93" s="224" t="s">
        <v>83</v>
      </c>
      <c r="AY93" s="18" t="s">
        <v>171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179</v>
      </c>
      <c r="BM93" s="224" t="s">
        <v>8</v>
      </c>
    </row>
    <row r="94" s="2" customFormat="1">
      <c r="A94" s="39"/>
      <c r="B94" s="40"/>
      <c r="C94" s="41"/>
      <c r="D94" s="226" t="s">
        <v>181</v>
      </c>
      <c r="E94" s="41"/>
      <c r="F94" s="227" t="s">
        <v>1468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181</v>
      </c>
      <c r="AU94" s="18" t="s">
        <v>83</v>
      </c>
    </row>
    <row r="95" s="2" customFormat="1" ht="16.5" customHeight="1">
      <c r="A95" s="39"/>
      <c r="B95" s="40"/>
      <c r="C95" s="213" t="s">
        <v>224</v>
      </c>
      <c r="D95" s="213" t="s">
        <v>174</v>
      </c>
      <c r="E95" s="214" t="s">
        <v>1469</v>
      </c>
      <c r="F95" s="215" t="s">
        <v>1470</v>
      </c>
      <c r="G95" s="216" t="s">
        <v>1192</v>
      </c>
      <c r="H95" s="217">
        <v>4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179</v>
      </c>
      <c r="AT95" s="224" t="s">
        <v>174</v>
      </c>
      <c r="AU95" s="224" t="s">
        <v>83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179</v>
      </c>
      <c r="BM95" s="224" t="s">
        <v>270</v>
      </c>
    </row>
    <row r="96" s="2" customFormat="1">
      <c r="A96" s="39"/>
      <c r="B96" s="40"/>
      <c r="C96" s="41"/>
      <c r="D96" s="226" t="s">
        <v>181</v>
      </c>
      <c r="E96" s="41"/>
      <c r="F96" s="227" t="s">
        <v>1470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83</v>
      </c>
    </row>
    <row r="97" s="2" customFormat="1" ht="16.5" customHeight="1">
      <c r="A97" s="39"/>
      <c r="B97" s="40"/>
      <c r="C97" s="213" t="s">
        <v>231</v>
      </c>
      <c r="D97" s="213" t="s">
        <v>174</v>
      </c>
      <c r="E97" s="214" t="s">
        <v>1471</v>
      </c>
      <c r="F97" s="215" t="s">
        <v>1472</v>
      </c>
      <c r="G97" s="216" t="s">
        <v>1473</v>
      </c>
      <c r="H97" s="217">
        <v>220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179</v>
      </c>
      <c r="AT97" s="224" t="s">
        <v>174</v>
      </c>
      <c r="AU97" s="224" t="s">
        <v>83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179</v>
      </c>
      <c r="BM97" s="224" t="s">
        <v>283</v>
      </c>
    </row>
    <row r="98" s="2" customFormat="1">
      <c r="A98" s="39"/>
      <c r="B98" s="40"/>
      <c r="C98" s="41"/>
      <c r="D98" s="226" t="s">
        <v>181</v>
      </c>
      <c r="E98" s="41"/>
      <c r="F98" s="227" t="s">
        <v>1472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83</v>
      </c>
    </row>
    <row r="99" s="2" customFormat="1" ht="16.5" customHeight="1">
      <c r="A99" s="39"/>
      <c r="B99" s="40"/>
      <c r="C99" s="213" t="s">
        <v>236</v>
      </c>
      <c r="D99" s="213" t="s">
        <v>174</v>
      </c>
      <c r="E99" s="214" t="s">
        <v>1474</v>
      </c>
      <c r="F99" s="215" t="s">
        <v>1475</v>
      </c>
      <c r="G99" s="216" t="s">
        <v>227</v>
      </c>
      <c r="H99" s="217">
        <v>32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179</v>
      </c>
      <c r="AT99" s="224" t="s">
        <v>174</v>
      </c>
      <c r="AU99" s="224" t="s">
        <v>83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179</v>
      </c>
      <c r="BM99" s="224" t="s">
        <v>297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1475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83</v>
      </c>
    </row>
    <row r="101" s="2" customFormat="1" ht="16.5" customHeight="1">
      <c r="A101" s="39"/>
      <c r="B101" s="40"/>
      <c r="C101" s="213" t="s">
        <v>242</v>
      </c>
      <c r="D101" s="213" t="s">
        <v>174</v>
      </c>
      <c r="E101" s="214" t="s">
        <v>1476</v>
      </c>
      <c r="F101" s="215" t="s">
        <v>1477</v>
      </c>
      <c r="G101" s="216" t="s">
        <v>227</v>
      </c>
      <c r="H101" s="217">
        <v>32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179</v>
      </c>
      <c r="AT101" s="224" t="s">
        <v>174</v>
      </c>
      <c r="AU101" s="224" t="s">
        <v>83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179</v>
      </c>
      <c r="BM101" s="224" t="s">
        <v>312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1477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83</v>
      </c>
    </row>
    <row r="103" s="2" customFormat="1" ht="16.5" customHeight="1">
      <c r="A103" s="39"/>
      <c r="B103" s="40"/>
      <c r="C103" s="213" t="s">
        <v>250</v>
      </c>
      <c r="D103" s="213" t="s">
        <v>174</v>
      </c>
      <c r="E103" s="214" t="s">
        <v>1478</v>
      </c>
      <c r="F103" s="215" t="s">
        <v>1479</v>
      </c>
      <c r="G103" s="216" t="s">
        <v>227</v>
      </c>
      <c r="H103" s="217">
        <v>32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83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323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1479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83</v>
      </c>
    </row>
    <row r="105" s="2" customFormat="1" ht="16.5" customHeight="1">
      <c r="A105" s="39"/>
      <c r="B105" s="40"/>
      <c r="C105" s="213" t="s">
        <v>8</v>
      </c>
      <c r="D105" s="213" t="s">
        <v>174</v>
      </c>
      <c r="E105" s="214" t="s">
        <v>1480</v>
      </c>
      <c r="F105" s="215" t="s">
        <v>1481</v>
      </c>
      <c r="G105" s="216" t="s">
        <v>227</v>
      </c>
      <c r="H105" s="217">
        <v>32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83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336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1481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83</v>
      </c>
    </row>
    <row r="107" s="2" customFormat="1" ht="16.5" customHeight="1">
      <c r="A107" s="39"/>
      <c r="B107" s="40"/>
      <c r="C107" s="213" t="s">
        <v>263</v>
      </c>
      <c r="D107" s="213" t="s">
        <v>174</v>
      </c>
      <c r="E107" s="214" t="s">
        <v>1482</v>
      </c>
      <c r="F107" s="215" t="s">
        <v>1483</v>
      </c>
      <c r="G107" s="216" t="s">
        <v>1192</v>
      </c>
      <c r="H107" s="217">
        <v>6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83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349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1483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83</v>
      </c>
    </row>
    <row r="109" s="2" customFormat="1" ht="16.5" customHeight="1">
      <c r="A109" s="39"/>
      <c r="B109" s="40"/>
      <c r="C109" s="213" t="s">
        <v>270</v>
      </c>
      <c r="D109" s="213" t="s">
        <v>174</v>
      </c>
      <c r="E109" s="214" t="s">
        <v>1484</v>
      </c>
      <c r="F109" s="215" t="s">
        <v>1485</v>
      </c>
      <c r="G109" s="216" t="s">
        <v>1192</v>
      </c>
      <c r="H109" s="217">
        <v>8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179</v>
      </c>
      <c r="AT109" s="224" t="s">
        <v>174</v>
      </c>
      <c r="AU109" s="224" t="s">
        <v>83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179</v>
      </c>
      <c r="BM109" s="224" t="s">
        <v>364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1485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83</v>
      </c>
    </row>
    <row r="111" s="2" customFormat="1" ht="16.5" customHeight="1">
      <c r="A111" s="39"/>
      <c r="B111" s="40"/>
      <c r="C111" s="213" t="s">
        <v>277</v>
      </c>
      <c r="D111" s="213" t="s">
        <v>174</v>
      </c>
      <c r="E111" s="214" t="s">
        <v>1486</v>
      </c>
      <c r="F111" s="215" t="s">
        <v>1487</v>
      </c>
      <c r="G111" s="216" t="s">
        <v>1464</v>
      </c>
      <c r="H111" s="217">
        <v>1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179</v>
      </c>
      <c r="AT111" s="224" t="s">
        <v>174</v>
      </c>
      <c r="AU111" s="224" t="s">
        <v>83</v>
      </c>
      <c r="AY111" s="18" t="s">
        <v>171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179</v>
      </c>
      <c r="BM111" s="224" t="s">
        <v>377</v>
      </c>
    </row>
    <row r="112" s="2" customFormat="1">
      <c r="A112" s="39"/>
      <c r="B112" s="40"/>
      <c r="C112" s="41"/>
      <c r="D112" s="226" t="s">
        <v>181</v>
      </c>
      <c r="E112" s="41"/>
      <c r="F112" s="227" t="s">
        <v>1487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181</v>
      </c>
      <c r="AU112" s="18" t="s">
        <v>83</v>
      </c>
    </row>
    <row r="113" s="2" customFormat="1" ht="16.5" customHeight="1">
      <c r="A113" s="39"/>
      <c r="B113" s="40"/>
      <c r="C113" s="213" t="s">
        <v>283</v>
      </c>
      <c r="D113" s="213" t="s">
        <v>174</v>
      </c>
      <c r="E113" s="214" t="s">
        <v>1488</v>
      </c>
      <c r="F113" s="215" t="s">
        <v>1489</v>
      </c>
      <c r="G113" s="216" t="s">
        <v>1464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179</v>
      </c>
      <c r="AT113" s="224" t="s">
        <v>174</v>
      </c>
      <c r="AU113" s="224" t="s">
        <v>83</v>
      </c>
      <c r="AY113" s="18" t="s">
        <v>171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179</v>
      </c>
      <c r="BM113" s="224" t="s">
        <v>286</v>
      </c>
    </row>
    <row r="114" s="2" customFormat="1">
      <c r="A114" s="39"/>
      <c r="B114" s="40"/>
      <c r="C114" s="41"/>
      <c r="D114" s="226" t="s">
        <v>181</v>
      </c>
      <c r="E114" s="41"/>
      <c r="F114" s="227" t="s">
        <v>1489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181</v>
      </c>
      <c r="AU114" s="18" t="s">
        <v>83</v>
      </c>
    </row>
    <row r="115" s="2" customFormat="1" ht="24.15" customHeight="1">
      <c r="A115" s="39"/>
      <c r="B115" s="40"/>
      <c r="C115" s="213" t="s">
        <v>290</v>
      </c>
      <c r="D115" s="213" t="s">
        <v>174</v>
      </c>
      <c r="E115" s="214" t="s">
        <v>1490</v>
      </c>
      <c r="F115" s="215" t="s">
        <v>1491</v>
      </c>
      <c r="G115" s="216" t="s">
        <v>1192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179</v>
      </c>
      <c r="AT115" s="224" t="s">
        <v>174</v>
      </c>
      <c r="AU115" s="224" t="s">
        <v>83</v>
      </c>
      <c r="AY115" s="18" t="s">
        <v>171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179</v>
      </c>
      <c r="BM115" s="224" t="s">
        <v>406</v>
      </c>
    </row>
    <row r="116" s="2" customFormat="1">
      <c r="A116" s="39"/>
      <c r="B116" s="40"/>
      <c r="C116" s="41"/>
      <c r="D116" s="226" t="s">
        <v>181</v>
      </c>
      <c r="E116" s="41"/>
      <c r="F116" s="227" t="s">
        <v>1491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181</v>
      </c>
      <c r="AU116" s="18" t="s">
        <v>83</v>
      </c>
    </row>
    <row r="117" s="2" customFormat="1" ht="16.5" customHeight="1">
      <c r="A117" s="39"/>
      <c r="B117" s="40"/>
      <c r="C117" s="213" t="s">
        <v>297</v>
      </c>
      <c r="D117" s="213" t="s">
        <v>174</v>
      </c>
      <c r="E117" s="214" t="s">
        <v>1492</v>
      </c>
      <c r="F117" s="215" t="s">
        <v>1493</v>
      </c>
      <c r="G117" s="216" t="s">
        <v>1192</v>
      </c>
      <c r="H117" s="217">
        <v>2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179</v>
      </c>
      <c r="AT117" s="224" t="s">
        <v>174</v>
      </c>
      <c r="AU117" s="224" t="s">
        <v>83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179</v>
      </c>
      <c r="BM117" s="224" t="s">
        <v>420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1493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83</v>
      </c>
    </row>
    <row r="119" s="2" customFormat="1" ht="16.5" customHeight="1">
      <c r="A119" s="39"/>
      <c r="B119" s="40"/>
      <c r="C119" s="213" t="s">
        <v>304</v>
      </c>
      <c r="D119" s="213" t="s">
        <v>174</v>
      </c>
      <c r="E119" s="214" t="s">
        <v>1494</v>
      </c>
      <c r="F119" s="215" t="s">
        <v>1495</v>
      </c>
      <c r="G119" s="216" t="s">
        <v>1192</v>
      </c>
      <c r="H119" s="217">
        <v>1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179</v>
      </c>
      <c r="AT119" s="224" t="s">
        <v>174</v>
      </c>
      <c r="AU119" s="224" t="s">
        <v>83</v>
      </c>
      <c r="AY119" s="18" t="s">
        <v>171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179</v>
      </c>
      <c r="BM119" s="224" t="s">
        <v>432</v>
      </c>
    </row>
    <row r="120" s="2" customFormat="1">
      <c r="A120" s="39"/>
      <c r="B120" s="40"/>
      <c r="C120" s="41"/>
      <c r="D120" s="226" t="s">
        <v>181</v>
      </c>
      <c r="E120" s="41"/>
      <c r="F120" s="227" t="s">
        <v>1495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181</v>
      </c>
      <c r="AU120" s="18" t="s">
        <v>83</v>
      </c>
    </row>
    <row r="121" s="2" customFormat="1" ht="37.8" customHeight="1">
      <c r="A121" s="39"/>
      <c r="B121" s="40"/>
      <c r="C121" s="213" t="s">
        <v>312</v>
      </c>
      <c r="D121" s="213" t="s">
        <v>174</v>
      </c>
      <c r="E121" s="214" t="s">
        <v>1496</v>
      </c>
      <c r="F121" s="215" t="s">
        <v>1497</v>
      </c>
      <c r="G121" s="216" t="s">
        <v>1192</v>
      </c>
      <c r="H121" s="217">
        <v>2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179</v>
      </c>
      <c r="AT121" s="224" t="s">
        <v>174</v>
      </c>
      <c r="AU121" s="224" t="s">
        <v>83</v>
      </c>
      <c r="AY121" s="18" t="s">
        <v>171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179</v>
      </c>
      <c r="BM121" s="224" t="s">
        <v>441</v>
      </c>
    </row>
    <row r="122" s="2" customFormat="1">
      <c r="A122" s="39"/>
      <c r="B122" s="40"/>
      <c r="C122" s="41"/>
      <c r="D122" s="226" t="s">
        <v>181</v>
      </c>
      <c r="E122" s="41"/>
      <c r="F122" s="227" t="s">
        <v>1498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181</v>
      </c>
      <c r="AU122" s="18" t="s">
        <v>83</v>
      </c>
    </row>
    <row r="123" s="12" customFormat="1" ht="25.92" customHeight="1">
      <c r="A123" s="12"/>
      <c r="B123" s="197"/>
      <c r="C123" s="198"/>
      <c r="D123" s="199" t="s">
        <v>74</v>
      </c>
      <c r="E123" s="200" t="s">
        <v>1499</v>
      </c>
      <c r="F123" s="200" t="s">
        <v>1500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f>SUM(P124:P141)</f>
        <v>0</v>
      </c>
      <c r="Q123" s="205"/>
      <c r="R123" s="206">
        <f>SUM(R124:R141)</f>
        <v>0</v>
      </c>
      <c r="S123" s="205"/>
      <c r="T123" s="207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83</v>
      </c>
      <c r="AT123" s="209" t="s">
        <v>74</v>
      </c>
      <c r="AU123" s="209" t="s">
        <v>75</v>
      </c>
      <c r="AY123" s="208" t="s">
        <v>171</v>
      </c>
      <c r="BK123" s="210">
        <f>SUM(BK124:BK141)</f>
        <v>0</v>
      </c>
    </row>
    <row r="124" s="2" customFormat="1" ht="16.5" customHeight="1">
      <c r="A124" s="39"/>
      <c r="B124" s="40"/>
      <c r="C124" s="213" t="s">
        <v>7</v>
      </c>
      <c r="D124" s="213" t="s">
        <v>174</v>
      </c>
      <c r="E124" s="214" t="s">
        <v>1501</v>
      </c>
      <c r="F124" s="215" t="s">
        <v>1502</v>
      </c>
      <c r="G124" s="216" t="s">
        <v>1464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179</v>
      </c>
      <c r="AT124" s="224" t="s">
        <v>174</v>
      </c>
      <c r="AU124" s="224" t="s">
        <v>83</v>
      </c>
      <c r="AY124" s="18" t="s">
        <v>171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179</v>
      </c>
      <c r="BM124" s="224" t="s">
        <v>457</v>
      </c>
    </row>
    <row r="125" s="2" customFormat="1">
      <c r="A125" s="39"/>
      <c r="B125" s="40"/>
      <c r="C125" s="41"/>
      <c r="D125" s="226" t="s">
        <v>181</v>
      </c>
      <c r="E125" s="41"/>
      <c r="F125" s="227" t="s">
        <v>1502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181</v>
      </c>
      <c r="AU125" s="18" t="s">
        <v>83</v>
      </c>
    </row>
    <row r="126" s="2" customFormat="1" ht="16.5" customHeight="1">
      <c r="A126" s="39"/>
      <c r="B126" s="40"/>
      <c r="C126" s="213" t="s">
        <v>323</v>
      </c>
      <c r="D126" s="213" t="s">
        <v>174</v>
      </c>
      <c r="E126" s="214" t="s">
        <v>1503</v>
      </c>
      <c r="F126" s="215" t="s">
        <v>1504</v>
      </c>
      <c r="G126" s="216" t="s">
        <v>1464</v>
      </c>
      <c r="H126" s="217">
        <v>9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179</v>
      </c>
      <c r="AT126" s="224" t="s">
        <v>174</v>
      </c>
      <c r="AU126" s="224" t="s">
        <v>83</v>
      </c>
      <c r="AY126" s="18" t="s">
        <v>171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179</v>
      </c>
      <c r="BM126" s="224" t="s">
        <v>468</v>
      </c>
    </row>
    <row r="127" s="2" customFormat="1">
      <c r="A127" s="39"/>
      <c r="B127" s="40"/>
      <c r="C127" s="41"/>
      <c r="D127" s="226" t="s">
        <v>181</v>
      </c>
      <c r="E127" s="41"/>
      <c r="F127" s="227" t="s">
        <v>1504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181</v>
      </c>
      <c r="AU127" s="18" t="s">
        <v>83</v>
      </c>
    </row>
    <row r="128" s="2" customFormat="1" ht="16.5" customHeight="1">
      <c r="A128" s="39"/>
      <c r="B128" s="40"/>
      <c r="C128" s="213" t="s">
        <v>330</v>
      </c>
      <c r="D128" s="213" t="s">
        <v>174</v>
      </c>
      <c r="E128" s="214" t="s">
        <v>1505</v>
      </c>
      <c r="F128" s="215" t="s">
        <v>1506</v>
      </c>
      <c r="G128" s="216" t="s">
        <v>1464</v>
      </c>
      <c r="H128" s="217">
        <v>1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179</v>
      </c>
      <c r="AT128" s="224" t="s">
        <v>174</v>
      </c>
      <c r="AU128" s="224" t="s">
        <v>83</v>
      </c>
      <c r="AY128" s="18" t="s">
        <v>171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179</v>
      </c>
      <c r="BM128" s="224" t="s">
        <v>479</v>
      </c>
    </row>
    <row r="129" s="2" customFormat="1">
      <c r="A129" s="39"/>
      <c r="B129" s="40"/>
      <c r="C129" s="41"/>
      <c r="D129" s="226" t="s">
        <v>181</v>
      </c>
      <c r="E129" s="41"/>
      <c r="F129" s="227" t="s">
        <v>1506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181</v>
      </c>
      <c r="AU129" s="18" t="s">
        <v>83</v>
      </c>
    </row>
    <row r="130" s="2" customFormat="1" ht="16.5" customHeight="1">
      <c r="A130" s="39"/>
      <c r="B130" s="40"/>
      <c r="C130" s="213" t="s">
        <v>336</v>
      </c>
      <c r="D130" s="213" t="s">
        <v>174</v>
      </c>
      <c r="E130" s="214" t="s">
        <v>1507</v>
      </c>
      <c r="F130" s="215" t="s">
        <v>1508</v>
      </c>
      <c r="G130" s="216" t="s">
        <v>1464</v>
      </c>
      <c r="H130" s="217">
        <v>1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179</v>
      </c>
      <c r="AT130" s="224" t="s">
        <v>174</v>
      </c>
      <c r="AU130" s="224" t="s">
        <v>83</v>
      </c>
      <c r="AY130" s="18" t="s">
        <v>171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179</v>
      </c>
      <c r="BM130" s="224" t="s">
        <v>488</v>
      </c>
    </row>
    <row r="131" s="2" customFormat="1">
      <c r="A131" s="39"/>
      <c r="B131" s="40"/>
      <c r="C131" s="41"/>
      <c r="D131" s="226" t="s">
        <v>181</v>
      </c>
      <c r="E131" s="41"/>
      <c r="F131" s="227" t="s">
        <v>1508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181</v>
      </c>
      <c r="AU131" s="18" t="s">
        <v>83</v>
      </c>
    </row>
    <row r="132" s="2" customFormat="1" ht="16.5" customHeight="1">
      <c r="A132" s="39"/>
      <c r="B132" s="40"/>
      <c r="C132" s="213" t="s">
        <v>343</v>
      </c>
      <c r="D132" s="213" t="s">
        <v>174</v>
      </c>
      <c r="E132" s="214" t="s">
        <v>1509</v>
      </c>
      <c r="F132" s="215" t="s">
        <v>1510</v>
      </c>
      <c r="G132" s="216" t="s">
        <v>1464</v>
      </c>
      <c r="H132" s="217">
        <v>1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179</v>
      </c>
      <c r="AT132" s="224" t="s">
        <v>174</v>
      </c>
      <c r="AU132" s="224" t="s">
        <v>83</v>
      </c>
      <c r="AY132" s="18" t="s">
        <v>171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179</v>
      </c>
      <c r="BM132" s="224" t="s">
        <v>499</v>
      </c>
    </row>
    <row r="133" s="2" customFormat="1">
      <c r="A133" s="39"/>
      <c r="B133" s="40"/>
      <c r="C133" s="41"/>
      <c r="D133" s="226" t="s">
        <v>181</v>
      </c>
      <c r="E133" s="41"/>
      <c r="F133" s="227" t="s">
        <v>1510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181</v>
      </c>
      <c r="AU133" s="18" t="s">
        <v>83</v>
      </c>
    </row>
    <row r="134" s="2" customFormat="1" ht="16.5" customHeight="1">
      <c r="A134" s="39"/>
      <c r="B134" s="40"/>
      <c r="C134" s="213" t="s">
        <v>349</v>
      </c>
      <c r="D134" s="213" t="s">
        <v>174</v>
      </c>
      <c r="E134" s="214" t="s">
        <v>1511</v>
      </c>
      <c r="F134" s="215" t="s">
        <v>1512</v>
      </c>
      <c r="G134" s="216" t="s">
        <v>1464</v>
      </c>
      <c r="H134" s="217">
        <v>1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179</v>
      </c>
      <c r="AT134" s="224" t="s">
        <v>174</v>
      </c>
      <c r="AU134" s="224" t="s">
        <v>83</v>
      </c>
      <c r="AY134" s="18" t="s">
        <v>171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179</v>
      </c>
      <c r="BM134" s="224" t="s">
        <v>513</v>
      </c>
    </row>
    <row r="135" s="2" customFormat="1">
      <c r="A135" s="39"/>
      <c r="B135" s="40"/>
      <c r="C135" s="41"/>
      <c r="D135" s="226" t="s">
        <v>181</v>
      </c>
      <c r="E135" s="41"/>
      <c r="F135" s="227" t="s">
        <v>1512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181</v>
      </c>
      <c r="AU135" s="18" t="s">
        <v>83</v>
      </c>
    </row>
    <row r="136" s="2" customFormat="1" ht="16.5" customHeight="1">
      <c r="A136" s="39"/>
      <c r="B136" s="40"/>
      <c r="C136" s="213" t="s">
        <v>358</v>
      </c>
      <c r="D136" s="213" t="s">
        <v>174</v>
      </c>
      <c r="E136" s="214" t="s">
        <v>1513</v>
      </c>
      <c r="F136" s="215" t="s">
        <v>1514</v>
      </c>
      <c r="G136" s="216" t="s">
        <v>1464</v>
      </c>
      <c r="H136" s="217">
        <v>1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179</v>
      </c>
      <c r="AT136" s="224" t="s">
        <v>174</v>
      </c>
      <c r="AU136" s="224" t="s">
        <v>83</v>
      </c>
      <c r="AY136" s="18" t="s">
        <v>171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179</v>
      </c>
      <c r="BM136" s="224" t="s">
        <v>525</v>
      </c>
    </row>
    <row r="137" s="2" customFormat="1">
      <c r="A137" s="39"/>
      <c r="B137" s="40"/>
      <c r="C137" s="41"/>
      <c r="D137" s="226" t="s">
        <v>181</v>
      </c>
      <c r="E137" s="41"/>
      <c r="F137" s="227" t="s">
        <v>1514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181</v>
      </c>
      <c r="AU137" s="18" t="s">
        <v>83</v>
      </c>
    </row>
    <row r="138" s="2" customFormat="1" ht="16.5" customHeight="1">
      <c r="A138" s="39"/>
      <c r="B138" s="40"/>
      <c r="C138" s="213" t="s">
        <v>364</v>
      </c>
      <c r="D138" s="213" t="s">
        <v>174</v>
      </c>
      <c r="E138" s="214" t="s">
        <v>1515</v>
      </c>
      <c r="F138" s="215" t="s">
        <v>1516</v>
      </c>
      <c r="G138" s="216" t="s">
        <v>1464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179</v>
      </c>
      <c r="AT138" s="224" t="s">
        <v>174</v>
      </c>
      <c r="AU138" s="224" t="s">
        <v>83</v>
      </c>
      <c r="AY138" s="18" t="s">
        <v>171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179</v>
      </c>
      <c r="BM138" s="224" t="s">
        <v>535</v>
      </c>
    </row>
    <row r="139" s="2" customFormat="1">
      <c r="A139" s="39"/>
      <c r="B139" s="40"/>
      <c r="C139" s="41"/>
      <c r="D139" s="226" t="s">
        <v>181</v>
      </c>
      <c r="E139" s="41"/>
      <c r="F139" s="227" t="s">
        <v>1516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181</v>
      </c>
      <c r="AU139" s="18" t="s">
        <v>83</v>
      </c>
    </row>
    <row r="140" s="2" customFormat="1" ht="16.5" customHeight="1">
      <c r="A140" s="39"/>
      <c r="B140" s="40"/>
      <c r="C140" s="213" t="s">
        <v>371</v>
      </c>
      <c r="D140" s="213" t="s">
        <v>174</v>
      </c>
      <c r="E140" s="214" t="s">
        <v>1517</v>
      </c>
      <c r="F140" s="215" t="s">
        <v>1518</v>
      </c>
      <c r="G140" s="216" t="s">
        <v>1464</v>
      </c>
      <c r="H140" s="217">
        <v>1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179</v>
      </c>
      <c r="AT140" s="224" t="s">
        <v>174</v>
      </c>
      <c r="AU140" s="224" t="s">
        <v>83</v>
      </c>
      <c r="AY140" s="18" t="s">
        <v>171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179</v>
      </c>
      <c r="BM140" s="224" t="s">
        <v>550</v>
      </c>
    </row>
    <row r="141" s="2" customFormat="1">
      <c r="A141" s="39"/>
      <c r="B141" s="40"/>
      <c r="C141" s="41"/>
      <c r="D141" s="226" t="s">
        <v>181</v>
      </c>
      <c r="E141" s="41"/>
      <c r="F141" s="227" t="s">
        <v>1518</v>
      </c>
      <c r="G141" s="41"/>
      <c r="H141" s="41"/>
      <c r="I141" s="228"/>
      <c r="J141" s="41"/>
      <c r="K141" s="41"/>
      <c r="L141" s="45"/>
      <c r="M141" s="272"/>
      <c r="N141" s="273"/>
      <c r="O141" s="274"/>
      <c r="P141" s="274"/>
      <c r="Q141" s="274"/>
      <c r="R141" s="274"/>
      <c r="S141" s="274"/>
      <c r="T141" s="275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181</v>
      </c>
      <c r="AU141" s="18" t="s">
        <v>83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1nNQuuzs3uq6KoSR2/58f7Y/79Iz4WQJtZf9DN9rj7TNYnGa0wXhKi4uQLlFwVMmeEFQMux8IeNgZIIz5LCQcw==" hashValue="OgrhvvaPGv8lE82FZGRXEL8Kj4P9QhvwliFicO36HZ9ej3rK0JaIhq9ALnwLZ3Gq+vvJST8qO727OqyCDosTPQ==" algorithmName="SHA-512" password="CC35"/>
  <autoFilter ref="C80:K14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134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1519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18. 6. 2024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29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3" t="s">
        <v>26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37</v>
      </c>
      <c r="F24" s="39"/>
      <c r="G24" s="39"/>
      <c r="H24" s="39"/>
      <c r="I24" s="143" t="s">
        <v>29</v>
      </c>
      <c r="J24" s="134" t="s">
        <v>38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ROUND(J79,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ROUND((SUM(BE79:BE86)),  2)</f>
        <v>0</v>
      </c>
      <c r="G33" s="39"/>
      <c r="H33" s="39"/>
      <c r="I33" s="158">
        <v>0.20999999999999999</v>
      </c>
      <c r="J33" s="157">
        <f>ROUND(((SUM(BE79:BE86))*I33),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ROUND((SUM(BF79:BF86)),  2)</f>
        <v>0</v>
      </c>
      <c r="G34" s="39"/>
      <c r="H34" s="39"/>
      <c r="I34" s="158">
        <v>0.12</v>
      </c>
      <c r="J34" s="157">
        <f>ROUND(((SUM(BF79:BF86))*I34),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ROUND((SUM(BG79:BG86)),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ROUND((SUM(BH79:BH86)),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ROUND((SUM(BI79:BI86)),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Expektace_03_25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134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Lékařská technologie, vybavení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parc.č. 650/40, 650/39, 650/38</v>
      </c>
      <c r="G52" s="41"/>
      <c r="H52" s="41"/>
      <c r="I52" s="33" t="s">
        <v>23</v>
      </c>
      <c r="J52" s="73" t="str">
        <f>IF(J12="","",J12)</f>
        <v>18. 6. 2024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137</v>
      </c>
      <c r="D57" s="172"/>
      <c r="E57" s="172"/>
      <c r="F57" s="172"/>
      <c r="G57" s="172"/>
      <c r="H57" s="172"/>
      <c r="I57" s="172"/>
      <c r="J57" s="173" t="s">
        <v>138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156</v>
      </c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70" t="str">
        <f>E7</f>
        <v>Expektace_03_25</v>
      </c>
      <c r="F69" s="33"/>
      <c r="G69" s="33"/>
      <c r="H69" s="33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134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06 - Lékařská technologie, vybavení</v>
      </c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>parc.č. 650/40, 650/39, 650/38</v>
      </c>
      <c r="G73" s="41"/>
      <c r="H73" s="41"/>
      <c r="I73" s="33" t="s">
        <v>23</v>
      </c>
      <c r="J73" s="73" t="str">
        <f>IF(J12="","",J12)</f>
        <v>18. 6. 2024</v>
      </c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>Nemocnice ve Frýdku-Místku, p.o.</v>
      </c>
      <c r="G75" s="41"/>
      <c r="H75" s="41"/>
      <c r="I75" s="33" t="s">
        <v>32</v>
      </c>
      <c r="J75" s="37" t="str">
        <f>E21</f>
        <v xml:space="preserve"> </v>
      </c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30</v>
      </c>
      <c r="D76" s="41"/>
      <c r="E76" s="41"/>
      <c r="F76" s="28" t="str">
        <f>IF(E18="","",E18)</f>
        <v>Vyplň údaj</v>
      </c>
      <c r="G76" s="41"/>
      <c r="H76" s="41"/>
      <c r="I76" s="33" t="s">
        <v>35</v>
      </c>
      <c r="J76" s="37" t="str">
        <f>E24</f>
        <v>Amun Pro s.r.o.</v>
      </c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86"/>
      <c r="B78" s="187"/>
      <c r="C78" s="188" t="s">
        <v>157</v>
      </c>
      <c r="D78" s="189" t="s">
        <v>60</v>
      </c>
      <c r="E78" s="189" t="s">
        <v>56</v>
      </c>
      <c r="F78" s="189" t="s">
        <v>57</v>
      </c>
      <c r="G78" s="189" t="s">
        <v>158</v>
      </c>
      <c r="H78" s="189" t="s">
        <v>159</v>
      </c>
      <c r="I78" s="189" t="s">
        <v>160</v>
      </c>
      <c r="J78" s="189" t="s">
        <v>138</v>
      </c>
      <c r="K78" s="190" t="s">
        <v>161</v>
      </c>
      <c r="L78" s="191"/>
      <c r="M78" s="93" t="s">
        <v>19</v>
      </c>
      <c r="N78" s="94" t="s">
        <v>45</v>
      </c>
      <c r="O78" s="94" t="s">
        <v>162</v>
      </c>
      <c r="P78" s="94" t="s">
        <v>163</v>
      </c>
      <c r="Q78" s="94" t="s">
        <v>164</v>
      </c>
      <c r="R78" s="94" t="s">
        <v>165</v>
      </c>
      <c r="S78" s="94" t="s">
        <v>166</v>
      </c>
      <c r="T78" s="95" t="s">
        <v>167</v>
      </c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</row>
    <row r="79" s="2" customFormat="1" ht="22.8" customHeight="1">
      <c r="A79" s="39"/>
      <c r="B79" s="40"/>
      <c r="C79" s="100" t="s">
        <v>168</v>
      </c>
      <c r="D79" s="41"/>
      <c r="E79" s="41"/>
      <c r="F79" s="41"/>
      <c r="G79" s="41"/>
      <c r="H79" s="41"/>
      <c r="I79" s="41"/>
      <c r="J79" s="192">
        <f>BK79</f>
        <v>0</v>
      </c>
      <c r="K79" s="41"/>
      <c r="L79" s="45"/>
      <c r="M79" s="96"/>
      <c r="N79" s="193"/>
      <c r="O79" s="97"/>
      <c r="P79" s="194">
        <f>SUM(P80:P86)</f>
        <v>0</v>
      </c>
      <c r="Q79" s="97"/>
      <c r="R79" s="194">
        <f>SUM(R80:R86)</f>
        <v>0</v>
      </c>
      <c r="S79" s="97"/>
      <c r="T79" s="195">
        <f>SUM(T80:T86)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74</v>
      </c>
      <c r="AU79" s="18" t="s">
        <v>139</v>
      </c>
      <c r="BK79" s="196">
        <f>SUM(BK80:BK86)</f>
        <v>0</v>
      </c>
    </row>
    <row r="80" s="2" customFormat="1" ht="16.5" customHeight="1">
      <c r="A80" s="39"/>
      <c r="B80" s="40"/>
      <c r="C80" s="213" t="s">
        <v>85</v>
      </c>
      <c r="D80" s="213" t="s">
        <v>174</v>
      </c>
      <c r="E80" s="214" t="s">
        <v>1520</v>
      </c>
      <c r="F80" s="215" t="s">
        <v>1521</v>
      </c>
      <c r="G80" s="216" t="s">
        <v>1192</v>
      </c>
      <c r="H80" s="217">
        <v>5</v>
      </c>
      <c r="I80" s="218"/>
      <c r="J80" s="219">
        <f>ROUND(I80*H80,2)</f>
        <v>0</v>
      </c>
      <c r="K80" s="215" t="s">
        <v>19</v>
      </c>
      <c r="L80" s="45"/>
      <c r="M80" s="220" t="s">
        <v>19</v>
      </c>
      <c r="N80" s="221" t="s">
        <v>46</v>
      </c>
      <c r="O80" s="85"/>
      <c r="P80" s="222">
        <f>O80*H80</f>
        <v>0</v>
      </c>
      <c r="Q80" s="222">
        <v>0</v>
      </c>
      <c r="R80" s="222">
        <f>Q80*H80</f>
        <v>0</v>
      </c>
      <c r="S80" s="222">
        <v>0</v>
      </c>
      <c r="T80" s="223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24" t="s">
        <v>179</v>
      </c>
      <c r="AT80" s="224" t="s">
        <v>174</v>
      </c>
      <c r="AU80" s="224" t="s">
        <v>75</v>
      </c>
      <c r="AY80" s="18" t="s">
        <v>171</v>
      </c>
      <c r="BE80" s="225">
        <f>IF(N80="základní",J80,0)</f>
        <v>0</v>
      </c>
      <c r="BF80" s="225">
        <f>IF(N80="snížená",J80,0)</f>
        <v>0</v>
      </c>
      <c r="BG80" s="225">
        <f>IF(N80="zákl. přenesená",J80,0)</f>
        <v>0</v>
      </c>
      <c r="BH80" s="225">
        <f>IF(N80="sníž. přenesená",J80,0)</f>
        <v>0</v>
      </c>
      <c r="BI80" s="225">
        <f>IF(N80="nulová",J80,0)</f>
        <v>0</v>
      </c>
      <c r="BJ80" s="18" t="s">
        <v>83</v>
      </c>
      <c r="BK80" s="225">
        <f>ROUND(I80*H80,2)</f>
        <v>0</v>
      </c>
      <c r="BL80" s="18" t="s">
        <v>179</v>
      </c>
      <c r="BM80" s="224" t="s">
        <v>179</v>
      </c>
    </row>
    <row r="81" s="2" customFormat="1">
      <c r="A81" s="39"/>
      <c r="B81" s="40"/>
      <c r="C81" s="41"/>
      <c r="D81" s="226" t="s">
        <v>181</v>
      </c>
      <c r="E81" s="41"/>
      <c r="F81" s="227" t="s">
        <v>1521</v>
      </c>
      <c r="G81" s="41"/>
      <c r="H81" s="41"/>
      <c r="I81" s="228"/>
      <c r="J81" s="41"/>
      <c r="K81" s="41"/>
      <c r="L81" s="45"/>
      <c r="M81" s="229"/>
      <c r="N81" s="230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181</v>
      </c>
      <c r="AU81" s="18" t="s">
        <v>75</v>
      </c>
    </row>
    <row r="82" s="2" customFormat="1" ht="16.5" customHeight="1">
      <c r="A82" s="39"/>
      <c r="B82" s="40"/>
      <c r="C82" s="213" t="s">
        <v>172</v>
      </c>
      <c r="D82" s="213" t="s">
        <v>174</v>
      </c>
      <c r="E82" s="214" t="s">
        <v>1522</v>
      </c>
      <c r="F82" s="215" t="s">
        <v>1523</v>
      </c>
      <c r="G82" s="216" t="s">
        <v>1192</v>
      </c>
      <c r="H82" s="217">
        <v>1</v>
      </c>
      <c r="I82" s="218"/>
      <c r="J82" s="219">
        <f>ROUND(I82*H82,2)</f>
        <v>0</v>
      </c>
      <c r="K82" s="215" t="s">
        <v>19</v>
      </c>
      <c r="L82" s="45"/>
      <c r="M82" s="220" t="s">
        <v>19</v>
      </c>
      <c r="N82" s="221" t="s">
        <v>46</v>
      </c>
      <c r="O82" s="85"/>
      <c r="P82" s="222">
        <f>O82*H82</f>
        <v>0</v>
      </c>
      <c r="Q82" s="222">
        <v>0</v>
      </c>
      <c r="R82" s="222">
        <f>Q82*H82</f>
        <v>0</v>
      </c>
      <c r="S82" s="222">
        <v>0</v>
      </c>
      <c r="T82" s="223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24" t="s">
        <v>179</v>
      </c>
      <c r="AT82" s="224" t="s">
        <v>174</v>
      </c>
      <c r="AU82" s="224" t="s">
        <v>75</v>
      </c>
      <c r="AY82" s="18" t="s">
        <v>171</v>
      </c>
      <c r="BE82" s="225">
        <f>IF(N82="základní",J82,0)</f>
        <v>0</v>
      </c>
      <c r="BF82" s="225">
        <f>IF(N82="snížená",J82,0)</f>
        <v>0</v>
      </c>
      <c r="BG82" s="225">
        <f>IF(N82="zákl. přenesená",J82,0)</f>
        <v>0</v>
      </c>
      <c r="BH82" s="225">
        <f>IF(N82="sníž. přenesená",J82,0)</f>
        <v>0</v>
      </c>
      <c r="BI82" s="225">
        <f>IF(N82="nulová",J82,0)</f>
        <v>0</v>
      </c>
      <c r="BJ82" s="18" t="s">
        <v>83</v>
      </c>
      <c r="BK82" s="225">
        <f>ROUND(I82*H82,2)</f>
        <v>0</v>
      </c>
      <c r="BL82" s="18" t="s">
        <v>179</v>
      </c>
      <c r="BM82" s="224" t="s">
        <v>203</v>
      </c>
    </row>
    <row r="83" s="2" customFormat="1">
      <c r="A83" s="39"/>
      <c r="B83" s="40"/>
      <c r="C83" s="41"/>
      <c r="D83" s="226" t="s">
        <v>181</v>
      </c>
      <c r="E83" s="41"/>
      <c r="F83" s="227" t="s">
        <v>1523</v>
      </c>
      <c r="G83" s="41"/>
      <c r="H83" s="41"/>
      <c r="I83" s="228"/>
      <c r="J83" s="41"/>
      <c r="K83" s="41"/>
      <c r="L83" s="45"/>
      <c r="M83" s="229"/>
      <c r="N83" s="230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181</v>
      </c>
      <c r="AU83" s="18" t="s">
        <v>75</v>
      </c>
    </row>
    <row r="84" s="2" customFormat="1">
      <c r="A84" s="39"/>
      <c r="B84" s="40"/>
      <c r="C84" s="41"/>
      <c r="D84" s="226" t="s">
        <v>194</v>
      </c>
      <c r="E84" s="41"/>
      <c r="F84" s="244" t="s">
        <v>1524</v>
      </c>
      <c r="G84" s="41"/>
      <c r="H84" s="41"/>
      <c r="I84" s="228"/>
      <c r="J84" s="41"/>
      <c r="K84" s="41"/>
      <c r="L84" s="45"/>
      <c r="M84" s="229"/>
      <c r="N84" s="230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194</v>
      </c>
      <c r="AU84" s="18" t="s">
        <v>75</v>
      </c>
    </row>
    <row r="85" s="2" customFormat="1" ht="16.5" customHeight="1">
      <c r="A85" s="39"/>
      <c r="B85" s="40"/>
      <c r="C85" s="213" t="s">
        <v>179</v>
      </c>
      <c r="D85" s="213" t="s">
        <v>174</v>
      </c>
      <c r="E85" s="214" t="s">
        <v>1525</v>
      </c>
      <c r="F85" s="215" t="s">
        <v>1526</v>
      </c>
      <c r="G85" s="216" t="s">
        <v>1192</v>
      </c>
      <c r="H85" s="217">
        <v>4</v>
      </c>
      <c r="I85" s="218"/>
      <c r="J85" s="219">
        <f>ROUND(I85*H85,2)</f>
        <v>0</v>
      </c>
      <c r="K85" s="215" t="s">
        <v>19</v>
      </c>
      <c r="L85" s="45"/>
      <c r="M85" s="220" t="s">
        <v>19</v>
      </c>
      <c r="N85" s="221" t="s">
        <v>46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179</v>
      </c>
      <c r="AT85" s="224" t="s">
        <v>174</v>
      </c>
      <c r="AU85" s="224" t="s">
        <v>75</v>
      </c>
      <c r="AY85" s="18" t="s">
        <v>171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83</v>
      </c>
      <c r="BK85" s="225">
        <f>ROUND(I85*H85,2)</f>
        <v>0</v>
      </c>
      <c r="BL85" s="18" t="s">
        <v>179</v>
      </c>
      <c r="BM85" s="224" t="s">
        <v>231</v>
      </c>
    </row>
    <row r="86" s="2" customFormat="1">
      <c r="A86" s="39"/>
      <c r="B86" s="40"/>
      <c r="C86" s="41"/>
      <c r="D86" s="226" t="s">
        <v>181</v>
      </c>
      <c r="E86" s="41"/>
      <c r="F86" s="227" t="s">
        <v>1526</v>
      </c>
      <c r="G86" s="41"/>
      <c r="H86" s="41"/>
      <c r="I86" s="228"/>
      <c r="J86" s="41"/>
      <c r="K86" s="41"/>
      <c r="L86" s="45"/>
      <c r="M86" s="272"/>
      <c r="N86" s="273"/>
      <c r="O86" s="274"/>
      <c r="P86" s="274"/>
      <c r="Q86" s="274"/>
      <c r="R86" s="274"/>
      <c r="S86" s="274"/>
      <c r="T86" s="275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181</v>
      </c>
      <c r="AU86" s="18" t="s">
        <v>75</v>
      </c>
    </row>
    <row r="87" s="2" customFormat="1" ht="6.96" customHeight="1">
      <c r="A87" s="39"/>
      <c r="B87" s="60"/>
      <c r="C87" s="61"/>
      <c r="D87" s="61"/>
      <c r="E87" s="61"/>
      <c r="F87" s="61"/>
      <c r="G87" s="61"/>
      <c r="H87" s="61"/>
      <c r="I87" s="61"/>
      <c r="J87" s="61"/>
      <c r="K87" s="61"/>
      <c r="L87" s="45"/>
      <c r="M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</sheetData>
  <sheetProtection sheet="1" autoFilter="0" formatColumns="0" formatRows="0" objects="1" scenarios="1" spinCount="100000" saltValue="y2fWcNwilBq/grAEf5UFPLtu/oyaVg3WT1SHzgx3FlU7XvQ6sbfSk4DS6JcIMCnwJvqqorxnU0EpDxoHiHX1hQ==" hashValue="pdqcTMAXTVdVCBLbXxf2taCji8RezHaBoDRWG2rGWjWRhV8LG1UDeouxweDv7E9x9nP5LOQCgqott5vJ+MmIOQ==" algorithmName="SHA-512" password="CC35"/>
  <autoFilter ref="C78:K8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134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1527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18. 6. 2024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29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3" t="s">
        <v>26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37</v>
      </c>
      <c r="F24" s="39"/>
      <c r="G24" s="39"/>
      <c r="H24" s="39"/>
      <c r="I24" s="143" t="s">
        <v>29</v>
      </c>
      <c r="J24" s="134" t="s">
        <v>38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ROUND(J83,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ROUND((SUM(BE83:BE145)),  2)</f>
        <v>0</v>
      </c>
      <c r="G33" s="39"/>
      <c r="H33" s="39"/>
      <c r="I33" s="158">
        <v>0.20999999999999999</v>
      </c>
      <c r="J33" s="157">
        <f>ROUND(((SUM(BE83:BE145))*I33),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ROUND((SUM(BF83:BF145)),  2)</f>
        <v>0</v>
      </c>
      <c r="G34" s="39"/>
      <c r="H34" s="39"/>
      <c r="I34" s="158">
        <v>0.12</v>
      </c>
      <c r="J34" s="157">
        <f>ROUND(((SUM(BF83:BF145))*I34),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ROUND((SUM(BG83:BG145)),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ROUND((SUM(BH83:BH145)),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ROUND((SUM(BI83:BI145)),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Expektace_03_25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134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VZT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parc.č. 650/40, 650/39, 650/38</v>
      </c>
      <c r="G52" s="41"/>
      <c r="H52" s="41"/>
      <c r="I52" s="33" t="s">
        <v>23</v>
      </c>
      <c r="J52" s="73" t="str">
        <f>IF(J12="","",J12)</f>
        <v>18. 6. 2024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137</v>
      </c>
      <c r="D57" s="172"/>
      <c r="E57" s="172"/>
      <c r="F57" s="172"/>
      <c r="G57" s="172"/>
      <c r="H57" s="172"/>
      <c r="I57" s="172"/>
      <c r="J57" s="173" t="s">
        <v>138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9" customFormat="1" ht="24.96" customHeight="1">
      <c r="A60" s="9"/>
      <c r="B60" s="175"/>
      <c r="C60" s="176"/>
      <c r="D60" s="177" t="s">
        <v>1528</v>
      </c>
      <c r="E60" s="178"/>
      <c r="F60" s="178"/>
      <c r="G60" s="178"/>
      <c r="H60" s="178"/>
      <c r="I60" s="178"/>
      <c r="J60" s="179">
        <f>J84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1529</v>
      </c>
      <c r="E61" s="178"/>
      <c r="F61" s="178"/>
      <c r="G61" s="178"/>
      <c r="H61" s="178"/>
      <c r="I61" s="178"/>
      <c r="J61" s="179">
        <f>J109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1"/>
      <c r="C62" s="126"/>
      <c r="D62" s="182" t="s">
        <v>1530</v>
      </c>
      <c r="E62" s="183"/>
      <c r="F62" s="183"/>
      <c r="G62" s="183"/>
      <c r="H62" s="183"/>
      <c r="I62" s="183"/>
      <c r="J62" s="184">
        <f>J118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5"/>
      <c r="C63" s="176"/>
      <c r="D63" s="177" t="s">
        <v>1531</v>
      </c>
      <c r="E63" s="178"/>
      <c r="F63" s="178"/>
      <c r="G63" s="178"/>
      <c r="H63" s="178"/>
      <c r="I63" s="178"/>
      <c r="J63" s="179">
        <f>J123</f>
        <v>0</v>
      </c>
      <c r="K63" s="176"/>
      <c r="L63" s="18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156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0" t="str">
        <f>E7</f>
        <v>Expektace_03_25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134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07 - VZT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parc.č. 650/40, 650/39, 650/38</v>
      </c>
      <c r="G77" s="41"/>
      <c r="H77" s="41"/>
      <c r="I77" s="33" t="s">
        <v>23</v>
      </c>
      <c r="J77" s="73" t="str">
        <f>IF(J12="","",J12)</f>
        <v>18. 6. 2024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Nemocnice ve Frýdku-Místku, p.o.</v>
      </c>
      <c r="G79" s="41"/>
      <c r="H79" s="41"/>
      <c r="I79" s="33" t="s">
        <v>32</v>
      </c>
      <c r="J79" s="37" t="str">
        <f>E21</f>
        <v xml:space="preserve"> 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35</v>
      </c>
      <c r="J80" s="37" t="str">
        <f>E24</f>
        <v>Amun Pro s.r.o.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86"/>
      <c r="B82" s="187"/>
      <c r="C82" s="188" t="s">
        <v>157</v>
      </c>
      <c r="D82" s="189" t="s">
        <v>60</v>
      </c>
      <c r="E82" s="189" t="s">
        <v>56</v>
      </c>
      <c r="F82" s="189" t="s">
        <v>57</v>
      </c>
      <c r="G82" s="189" t="s">
        <v>158</v>
      </c>
      <c r="H82" s="189" t="s">
        <v>159</v>
      </c>
      <c r="I82" s="189" t="s">
        <v>160</v>
      </c>
      <c r="J82" s="189" t="s">
        <v>138</v>
      </c>
      <c r="K82" s="190" t="s">
        <v>161</v>
      </c>
      <c r="L82" s="191"/>
      <c r="M82" s="93" t="s">
        <v>19</v>
      </c>
      <c r="N82" s="94" t="s">
        <v>45</v>
      </c>
      <c r="O82" s="94" t="s">
        <v>162</v>
      </c>
      <c r="P82" s="94" t="s">
        <v>163</v>
      </c>
      <c r="Q82" s="94" t="s">
        <v>164</v>
      </c>
      <c r="R82" s="94" t="s">
        <v>165</v>
      </c>
      <c r="S82" s="94" t="s">
        <v>166</v>
      </c>
      <c r="T82" s="95" t="s">
        <v>167</v>
      </c>
      <c r="U82" s="186"/>
      <c r="V82" s="186"/>
      <c r="W82" s="186"/>
      <c r="X82" s="186"/>
      <c r="Y82" s="186"/>
      <c r="Z82" s="186"/>
      <c r="AA82" s="186"/>
      <c r="AB82" s="186"/>
      <c r="AC82" s="186"/>
      <c r="AD82" s="186"/>
      <c r="AE82" s="186"/>
    </row>
    <row r="83" s="2" customFormat="1" ht="22.8" customHeight="1">
      <c r="A83" s="39"/>
      <c r="B83" s="40"/>
      <c r="C83" s="100" t="s">
        <v>168</v>
      </c>
      <c r="D83" s="41"/>
      <c r="E83" s="41"/>
      <c r="F83" s="41"/>
      <c r="G83" s="41"/>
      <c r="H83" s="41"/>
      <c r="I83" s="41"/>
      <c r="J83" s="192">
        <f>BK83</f>
        <v>0</v>
      </c>
      <c r="K83" s="41"/>
      <c r="L83" s="45"/>
      <c r="M83" s="96"/>
      <c r="N83" s="193"/>
      <c r="O83" s="97"/>
      <c r="P83" s="194">
        <f>P84+P109+P123</f>
        <v>0</v>
      </c>
      <c r="Q83" s="97"/>
      <c r="R83" s="194">
        <f>R84+R109+R123</f>
        <v>0</v>
      </c>
      <c r="S83" s="97"/>
      <c r="T83" s="195">
        <f>T84+T109+T123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74</v>
      </c>
      <c r="AU83" s="18" t="s">
        <v>139</v>
      </c>
      <c r="BK83" s="196">
        <f>BK84+BK109+BK123</f>
        <v>0</v>
      </c>
    </row>
    <row r="84" s="12" customFormat="1" ht="25.92" customHeight="1">
      <c r="A84" s="12"/>
      <c r="B84" s="197"/>
      <c r="C84" s="198"/>
      <c r="D84" s="199" t="s">
        <v>74</v>
      </c>
      <c r="E84" s="200" t="s">
        <v>1185</v>
      </c>
      <c r="F84" s="200" t="s">
        <v>1532</v>
      </c>
      <c r="G84" s="198"/>
      <c r="H84" s="198"/>
      <c r="I84" s="201"/>
      <c r="J84" s="202">
        <f>BK84</f>
        <v>0</v>
      </c>
      <c r="K84" s="198"/>
      <c r="L84" s="203"/>
      <c r="M84" s="204"/>
      <c r="N84" s="205"/>
      <c r="O84" s="205"/>
      <c r="P84" s="206">
        <f>SUM(P85:P108)</f>
        <v>0</v>
      </c>
      <c r="Q84" s="205"/>
      <c r="R84" s="206">
        <f>SUM(R85:R108)</f>
        <v>0</v>
      </c>
      <c r="S84" s="205"/>
      <c r="T84" s="207">
        <f>SUM(T85:T108)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83</v>
      </c>
      <c r="AT84" s="209" t="s">
        <v>74</v>
      </c>
      <c r="AU84" s="209" t="s">
        <v>75</v>
      </c>
      <c r="AY84" s="208" t="s">
        <v>171</v>
      </c>
      <c r="BK84" s="210">
        <f>SUM(BK85:BK108)</f>
        <v>0</v>
      </c>
    </row>
    <row r="85" s="2" customFormat="1" ht="33" customHeight="1">
      <c r="A85" s="39"/>
      <c r="B85" s="40"/>
      <c r="C85" s="213" t="s">
        <v>75</v>
      </c>
      <c r="D85" s="213" t="s">
        <v>174</v>
      </c>
      <c r="E85" s="214" t="s">
        <v>1533</v>
      </c>
      <c r="F85" s="215" t="s">
        <v>1534</v>
      </c>
      <c r="G85" s="216" t="s">
        <v>1192</v>
      </c>
      <c r="H85" s="217">
        <v>1</v>
      </c>
      <c r="I85" s="218"/>
      <c r="J85" s="219">
        <f>ROUND(I85*H85,2)</f>
        <v>0</v>
      </c>
      <c r="K85" s="215" t="s">
        <v>19</v>
      </c>
      <c r="L85" s="45"/>
      <c r="M85" s="220" t="s">
        <v>19</v>
      </c>
      <c r="N85" s="221" t="s">
        <v>46</v>
      </c>
      <c r="O85" s="85"/>
      <c r="P85" s="222">
        <f>O85*H85</f>
        <v>0</v>
      </c>
      <c r="Q85" s="222">
        <v>0</v>
      </c>
      <c r="R85" s="222">
        <f>Q85*H85</f>
        <v>0</v>
      </c>
      <c r="S85" s="222">
        <v>0</v>
      </c>
      <c r="T85" s="22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4" t="s">
        <v>179</v>
      </c>
      <c r="AT85" s="224" t="s">
        <v>174</v>
      </c>
      <c r="AU85" s="224" t="s">
        <v>83</v>
      </c>
      <c r="AY85" s="18" t="s">
        <v>171</v>
      </c>
      <c r="BE85" s="225">
        <f>IF(N85="základní",J85,0)</f>
        <v>0</v>
      </c>
      <c r="BF85" s="225">
        <f>IF(N85="snížená",J85,0)</f>
        <v>0</v>
      </c>
      <c r="BG85" s="225">
        <f>IF(N85="zákl. přenesená",J85,0)</f>
        <v>0</v>
      </c>
      <c r="BH85" s="225">
        <f>IF(N85="sníž. přenesená",J85,0)</f>
        <v>0</v>
      </c>
      <c r="BI85" s="225">
        <f>IF(N85="nulová",J85,0)</f>
        <v>0</v>
      </c>
      <c r="BJ85" s="18" t="s">
        <v>83</v>
      </c>
      <c r="BK85" s="225">
        <f>ROUND(I85*H85,2)</f>
        <v>0</v>
      </c>
      <c r="BL85" s="18" t="s">
        <v>179</v>
      </c>
      <c r="BM85" s="224" t="s">
        <v>85</v>
      </c>
    </row>
    <row r="86" s="2" customFormat="1">
      <c r="A86" s="39"/>
      <c r="B86" s="40"/>
      <c r="C86" s="41"/>
      <c r="D86" s="226" t="s">
        <v>181</v>
      </c>
      <c r="E86" s="41"/>
      <c r="F86" s="227" t="s">
        <v>1534</v>
      </c>
      <c r="G86" s="41"/>
      <c r="H86" s="41"/>
      <c r="I86" s="228"/>
      <c r="J86" s="41"/>
      <c r="K86" s="41"/>
      <c r="L86" s="45"/>
      <c r="M86" s="229"/>
      <c r="N86" s="23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181</v>
      </c>
      <c r="AU86" s="18" t="s">
        <v>83</v>
      </c>
    </row>
    <row r="87" s="2" customFormat="1" ht="33" customHeight="1">
      <c r="A87" s="39"/>
      <c r="B87" s="40"/>
      <c r="C87" s="213" t="s">
        <v>75</v>
      </c>
      <c r="D87" s="213" t="s">
        <v>174</v>
      </c>
      <c r="E87" s="214" t="s">
        <v>1535</v>
      </c>
      <c r="F87" s="215" t="s">
        <v>1536</v>
      </c>
      <c r="G87" s="216" t="s">
        <v>1192</v>
      </c>
      <c r="H87" s="217">
        <v>1</v>
      </c>
      <c r="I87" s="218"/>
      <c r="J87" s="219">
        <f>ROUND(I87*H87,2)</f>
        <v>0</v>
      </c>
      <c r="K87" s="215" t="s">
        <v>19</v>
      </c>
      <c r="L87" s="45"/>
      <c r="M87" s="220" t="s">
        <v>19</v>
      </c>
      <c r="N87" s="221" t="s">
        <v>46</v>
      </c>
      <c r="O87" s="85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24" t="s">
        <v>179</v>
      </c>
      <c r="AT87" s="224" t="s">
        <v>174</v>
      </c>
      <c r="AU87" s="224" t="s">
        <v>83</v>
      </c>
      <c r="AY87" s="18" t="s">
        <v>171</v>
      </c>
      <c r="BE87" s="225">
        <f>IF(N87="základní",J87,0)</f>
        <v>0</v>
      </c>
      <c r="BF87" s="225">
        <f>IF(N87="snížená",J87,0)</f>
        <v>0</v>
      </c>
      <c r="BG87" s="225">
        <f>IF(N87="zákl. přenesená",J87,0)</f>
        <v>0</v>
      </c>
      <c r="BH87" s="225">
        <f>IF(N87="sníž. přenesená",J87,0)</f>
        <v>0</v>
      </c>
      <c r="BI87" s="225">
        <f>IF(N87="nulová",J87,0)</f>
        <v>0</v>
      </c>
      <c r="BJ87" s="18" t="s">
        <v>83</v>
      </c>
      <c r="BK87" s="225">
        <f>ROUND(I87*H87,2)</f>
        <v>0</v>
      </c>
      <c r="BL87" s="18" t="s">
        <v>179</v>
      </c>
      <c r="BM87" s="224" t="s">
        <v>179</v>
      </c>
    </row>
    <row r="88" s="2" customFormat="1">
      <c r="A88" s="39"/>
      <c r="B88" s="40"/>
      <c r="C88" s="41"/>
      <c r="D88" s="226" t="s">
        <v>181</v>
      </c>
      <c r="E88" s="41"/>
      <c r="F88" s="227" t="s">
        <v>1536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181</v>
      </c>
      <c r="AU88" s="18" t="s">
        <v>83</v>
      </c>
    </row>
    <row r="89" s="2" customFormat="1" ht="33" customHeight="1">
      <c r="A89" s="39"/>
      <c r="B89" s="40"/>
      <c r="C89" s="213" t="s">
        <v>75</v>
      </c>
      <c r="D89" s="213" t="s">
        <v>174</v>
      </c>
      <c r="E89" s="214" t="s">
        <v>1537</v>
      </c>
      <c r="F89" s="215" t="s">
        <v>1538</v>
      </c>
      <c r="G89" s="216" t="s">
        <v>1192</v>
      </c>
      <c r="H89" s="217">
        <v>2</v>
      </c>
      <c r="I89" s="218"/>
      <c r="J89" s="219">
        <f>ROUND(I89*H89,2)</f>
        <v>0</v>
      </c>
      <c r="K89" s="215" t="s">
        <v>19</v>
      </c>
      <c r="L89" s="45"/>
      <c r="M89" s="220" t="s">
        <v>19</v>
      </c>
      <c r="N89" s="221" t="s">
        <v>46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179</v>
      </c>
      <c r="AT89" s="224" t="s">
        <v>174</v>
      </c>
      <c r="AU89" s="224" t="s">
        <v>83</v>
      </c>
      <c r="AY89" s="18" t="s">
        <v>171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83</v>
      </c>
      <c r="BK89" s="225">
        <f>ROUND(I89*H89,2)</f>
        <v>0</v>
      </c>
      <c r="BL89" s="18" t="s">
        <v>179</v>
      </c>
      <c r="BM89" s="224" t="s">
        <v>203</v>
      </c>
    </row>
    <row r="90" s="2" customFormat="1">
      <c r="A90" s="39"/>
      <c r="B90" s="40"/>
      <c r="C90" s="41"/>
      <c r="D90" s="226" t="s">
        <v>181</v>
      </c>
      <c r="E90" s="41"/>
      <c r="F90" s="227" t="s">
        <v>1538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181</v>
      </c>
      <c r="AU90" s="18" t="s">
        <v>83</v>
      </c>
    </row>
    <row r="91" s="2" customFormat="1" ht="16.5" customHeight="1">
      <c r="A91" s="39"/>
      <c r="B91" s="40"/>
      <c r="C91" s="213" t="s">
        <v>75</v>
      </c>
      <c r="D91" s="213" t="s">
        <v>174</v>
      </c>
      <c r="E91" s="214" t="s">
        <v>1539</v>
      </c>
      <c r="F91" s="215" t="s">
        <v>1540</v>
      </c>
      <c r="G91" s="216" t="s">
        <v>620</v>
      </c>
      <c r="H91" s="217">
        <v>1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46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179</v>
      </c>
      <c r="AT91" s="224" t="s">
        <v>174</v>
      </c>
      <c r="AU91" s="224" t="s">
        <v>83</v>
      </c>
      <c r="AY91" s="18" t="s">
        <v>171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83</v>
      </c>
      <c r="BK91" s="225">
        <f>ROUND(I91*H91,2)</f>
        <v>0</v>
      </c>
      <c r="BL91" s="18" t="s">
        <v>179</v>
      </c>
      <c r="BM91" s="224" t="s">
        <v>231</v>
      </c>
    </row>
    <row r="92" s="2" customFormat="1">
      <c r="A92" s="39"/>
      <c r="B92" s="40"/>
      <c r="C92" s="41"/>
      <c r="D92" s="226" t="s">
        <v>181</v>
      </c>
      <c r="E92" s="41"/>
      <c r="F92" s="227" t="s">
        <v>1540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181</v>
      </c>
      <c r="AU92" s="18" t="s">
        <v>83</v>
      </c>
    </row>
    <row r="93" s="2" customFormat="1" ht="16.5" customHeight="1">
      <c r="A93" s="39"/>
      <c r="B93" s="40"/>
      <c r="C93" s="213" t="s">
        <v>75</v>
      </c>
      <c r="D93" s="213" t="s">
        <v>174</v>
      </c>
      <c r="E93" s="214" t="s">
        <v>1541</v>
      </c>
      <c r="F93" s="215" t="s">
        <v>1542</v>
      </c>
      <c r="G93" s="216" t="s">
        <v>1464</v>
      </c>
      <c r="H93" s="217">
        <v>1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179</v>
      </c>
      <c r="AT93" s="224" t="s">
        <v>174</v>
      </c>
      <c r="AU93" s="224" t="s">
        <v>83</v>
      </c>
      <c r="AY93" s="18" t="s">
        <v>171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179</v>
      </c>
      <c r="BM93" s="224" t="s">
        <v>242</v>
      </c>
    </row>
    <row r="94" s="2" customFormat="1">
      <c r="A94" s="39"/>
      <c r="B94" s="40"/>
      <c r="C94" s="41"/>
      <c r="D94" s="226" t="s">
        <v>181</v>
      </c>
      <c r="E94" s="41"/>
      <c r="F94" s="227" t="s">
        <v>1542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181</v>
      </c>
      <c r="AU94" s="18" t="s">
        <v>83</v>
      </c>
    </row>
    <row r="95" s="2" customFormat="1" ht="33" customHeight="1">
      <c r="A95" s="39"/>
      <c r="B95" s="40"/>
      <c r="C95" s="213" t="s">
        <v>75</v>
      </c>
      <c r="D95" s="213" t="s">
        <v>174</v>
      </c>
      <c r="E95" s="214" t="s">
        <v>1543</v>
      </c>
      <c r="F95" s="215" t="s">
        <v>1544</v>
      </c>
      <c r="G95" s="216" t="s">
        <v>1545</v>
      </c>
      <c r="H95" s="217">
        <v>19.5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179</v>
      </c>
      <c r="AT95" s="224" t="s">
        <v>174</v>
      </c>
      <c r="AU95" s="224" t="s">
        <v>83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179</v>
      </c>
      <c r="BM95" s="224" t="s">
        <v>8</v>
      </c>
    </row>
    <row r="96" s="2" customFormat="1">
      <c r="A96" s="39"/>
      <c r="B96" s="40"/>
      <c r="C96" s="41"/>
      <c r="D96" s="226" t="s">
        <v>181</v>
      </c>
      <c r="E96" s="41"/>
      <c r="F96" s="227" t="s">
        <v>1544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83</v>
      </c>
    </row>
    <row r="97" s="2" customFormat="1" ht="33" customHeight="1">
      <c r="A97" s="39"/>
      <c r="B97" s="40"/>
      <c r="C97" s="213" t="s">
        <v>75</v>
      </c>
      <c r="D97" s="213" t="s">
        <v>174</v>
      </c>
      <c r="E97" s="214" t="s">
        <v>1546</v>
      </c>
      <c r="F97" s="215" t="s">
        <v>1547</v>
      </c>
      <c r="G97" s="216" t="s">
        <v>1545</v>
      </c>
      <c r="H97" s="217">
        <v>57.200000000000003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179</v>
      </c>
      <c r="AT97" s="224" t="s">
        <v>174</v>
      </c>
      <c r="AU97" s="224" t="s">
        <v>83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179</v>
      </c>
      <c r="BM97" s="224" t="s">
        <v>270</v>
      </c>
    </row>
    <row r="98" s="2" customFormat="1">
      <c r="A98" s="39"/>
      <c r="B98" s="40"/>
      <c r="C98" s="41"/>
      <c r="D98" s="226" t="s">
        <v>181</v>
      </c>
      <c r="E98" s="41"/>
      <c r="F98" s="227" t="s">
        <v>1547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83</v>
      </c>
    </row>
    <row r="99" s="2" customFormat="1" ht="24.15" customHeight="1">
      <c r="A99" s="39"/>
      <c r="B99" s="40"/>
      <c r="C99" s="213" t="s">
        <v>75</v>
      </c>
      <c r="D99" s="213" t="s">
        <v>174</v>
      </c>
      <c r="E99" s="214" t="s">
        <v>1548</v>
      </c>
      <c r="F99" s="215" t="s">
        <v>1549</v>
      </c>
      <c r="G99" s="216" t="s">
        <v>177</v>
      </c>
      <c r="H99" s="217">
        <v>1.5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179</v>
      </c>
      <c r="AT99" s="224" t="s">
        <v>174</v>
      </c>
      <c r="AU99" s="224" t="s">
        <v>83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179</v>
      </c>
      <c r="BM99" s="224" t="s">
        <v>283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1549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83</v>
      </c>
    </row>
    <row r="101" s="2" customFormat="1" ht="24.15" customHeight="1">
      <c r="A101" s="39"/>
      <c r="B101" s="40"/>
      <c r="C101" s="213" t="s">
        <v>75</v>
      </c>
      <c r="D101" s="213" t="s">
        <v>174</v>
      </c>
      <c r="E101" s="214" t="s">
        <v>1550</v>
      </c>
      <c r="F101" s="215" t="s">
        <v>1551</v>
      </c>
      <c r="G101" s="216" t="s">
        <v>1464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179</v>
      </c>
      <c r="AT101" s="224" t="s">
        <v>174</v>
      </c>
      <c r="AU101" s="224" t="s">
        <v>83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179</v>
      </c>
      <c r="BM101" s="224" t="s">
        <v>297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1552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83</v>
      </c>
    </row>
    <row r="103" s="2" customFormat="1" ht="21.75" customHeight="1">
      <c r="A103" s="39"/>
      <c r="B103" s="40"/>
      <c r="C103" s="213" t="s">
        <v>75</v>
      </c>
      <c r="D103" s="213" t="s">
        <v>174</v>
      </c>
      <c r="E103" s="214" t="s">
        <v>1553</v>
      </c>
      <c r="F103" s="215" t="s">
        <v>1554</v>
      </c>
      <c r="G103" s="216" t="s">
        <v>1545</v>
      </c>
      <c r="H103" s="217">
        <v>5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83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312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1554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83</v>
      </c>
    </row>
    <row r="105" s="2" customFormat="1" ht="16.5" customHeight="1">
      <c r="A105" s="39"/>
      <c r="B105" s="40"/>
      <c r="C105" s="213" t="s">
        <v>75</v>
      </c>
      <c r="D105" s="213" t="s">
        <v>174</v>
      </c>
      <c r="E105" s="214" t="s">
        <v>1555</v>
      </c>
      <c r="F105" s="215" t="s">
        <v>1556</v>
      </c>
      <c r="G105" s="216" t="s">
        <v>1545</v>
      </c>
      <c r="H105" s="217">
        <v>3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83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323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1556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83</v>
      </c>
    </row>
    <row r="107" s="2" customFormat="1" ht="16.5" customHeight="1">
      <c r="A107" s="39"/>
      <c r="B107" s="40"/>
      <c r="C107" s="213" t="s">
        <v>75</v>
      </c>
      <c r="D107" s="213" t="s">
        <v>174</v>
      </c>
      <c r="E107" s="214" t="s">
        <v>1557</v>
      </c>
      <c r="F107" s="215" t="s">
        <v>1558</v>
      </c>
      <c r="G107" s="216" t="s">
        <v>620</v>
      </c>
      <c r="H107" s="217">
        <v>30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83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336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1558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83</v>
      </c>
    </row>
    <row r="109" s="12" customFormat="1" ht="25.92" customHeight="1">
      <c r="A109" s="12"/>
      <c r="B109" s="197"/>
      <c r="C109" s="198"/>
      <c r="D109" s="199" t="s">
        <v>74</v>
      </c>
      <c r="E109" s="200" t="s">
        <v>1499</v>
      </c>
      <c r="F109" s="200" t="s">
        <v>1559</v>
      </c>
      <c r="G109" s="198"/>
      <c r="H109" s="198"/>
      <c r="I109" s="201"/>
      <c r="J109" s="202">
        <f>BK109</f>
        <v>0</v>
      </c>
      <c r="K109" s="198"/>
      <c r="L109" s="203"/>
      <c r="M109" s="204"/>
      <c r="N109" s="205"/>
      <c r="O109" s="205"/>
      <c r="P109" s="206">
        <f>P110+SUM(P111:P118)</f>
        <v>0</v>
      </c>
      <c r="Q109" s="205"/>
      <c r="R109" s="206">
        <f>R110+SUM(R111:R118)</f>
        <v>0</v>
      </c>
      <c r="S109" s="205"/>
      <c r="T109" s="207">
        <f>T110+SUM(T111:T118)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83</v>
      </c>
      <c r="AT109" s="209" t="s">
        <v>74</v>
      </c>
      <c r="AU109" s="209" t="s">
        <v>75</v>
      </c>
      <c r="AY109" s="208" t="s">
        <v>171</v>
      </c>
      <c r="BK109" s="210">
        <f>BK110+SUM(BK111:BK118)</f>
        <v>0</v>
      </c>
    </row>
    <row r="110" s="2" customFormat="1" ht="37.8" customHeight="1">
      <c r="A110" s="39"/>
      <c r="B110" s="40"/>
      <c r="C110" s="213" t="s">
        <v>75</v>
      </c>
      <c r="D110" s="213" t="s">
        <v>174</v>
      </c>
      <c r="E110" s="214" t="s">
        <v>1560</v>
      </c>
      <c r="F110" s="215" t="s">
        <v>1561</v>
      </c>
      <c r="G110" s="216" t="s">
        <v>1192</v>
      </c>
      <c r="H110" s="217">
        <v>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179</v>
      </c>
      <c r="AT110" s="224" t="s">
        <v>174</v>
      </c>
      <c r="AU110" s="224" t="s">
        <v>83</v>
      </c>
      <c r="AY110" s="18" t="s">
        <v>171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179</v>
      </c>
      <c r="BM110" s="224" t="s">
        <v>349</v>
      </c>
    </row>
    <row r="111" s="2" customFormat="1">
      <c r="A111" s="39"/>
      <c r="B111" s="40"/>
      <c r="C111" s="41"/>
      <c r="D111" s="226" t="s">
        <v>181</v>
      </c>
      <c r="E111" s="41"/>
      <c r="F111" s="227" t="s">
        <v>1562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181</v>
      </c>
      <c r="AU111" s="18" t="s">
        <v>83</v>
      </c>
    </row>
    <row r="112" s="2" customFormat="1" ht="16.5" customHeight="1">
      <c r="A112" s="39"/>
      <c r="B112" s="40"/>
      <c r="C112" s="213" t="s">
        <v>75</v>
      </c>
      <c r="D112" s="213" t="s">
        <v>174</v>
      </c>
      <c r="E112" s="214" t="s">
        <v>1563</v>
      </c>
      <c r="F112" s="215" t="s">
        <v>1564</v>
      </c>
      <c r="G112" s="216" t="s">
        <v>1192</v>
      </c>
      <c r="H112" s="217">
        <v>1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179</v>
      </c>
      <c r="AT112" s="224" t="s">
        <v>174</v>
      </c>
      <c r="AU112" s="224" t="s">
        <v>83</v>
      </c>
      <c r="AY112" s="18" t="s">
        <v>171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179</v>
      </c>
      <c r="BM112" s="224" t="s">
        <v>364</v>
      </c>
    </row>
    <row r="113" s="2" customFormat="1">
      <c r="A113" s="39"/>
      <c r="B113" s="40"/>
      <c r="C113" s="41"/>
      <c r="D113" s="226" t="s">
        <v>181</v>
      </c>
      <c r="E113" s="41"/>
      <c r="F113" s="227" t="s">
        <v>1564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181</v>
      </c>
      <c r="AU113" s="18" t="s">
        <v>83</v>
      </c>
    </row>
    <row r="114" s="2" customFormat="1" ht="24.15" customHeight="1">
      <c r="A114" s="39"/>
      <c r="B114" s="40"/>
      <c r="C114" s="213" t="s">
        <v>75</v>
      </c>
      <c r="D114" s="213" t="s">
        <v>174</v>
      </c>
      <c r="E114" s="214" t="s">
        <v>1565</v>
      </c>
      <c r="F114" s="215" t="s">
        <v>1566</v>
      </c>
      <c r="G114" s="216" t="s">
        <v>1192</v>
      </c>
      <c r="H114" s="217">
        <v>2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179</v>
      </c>
      <c r="AT114" s="224" t="s">
        <v>174</v>
      </c>
      <c r="AU114" s="224" t="s">
        <v>83</v>
      </c>
      <c r="AY114" s="18" t="s">
        <v>171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179</v>
      </c>
      <c r="BM114" s="224" t="s">
        <v>377</v>
      </c>
    </row>
    <row r="115" s="2" customFormat="1">
      <c r="A115" s="39"/>
      <c r="B115" s="40"/>
      <c r="C115" s="41"/>
      <c r="D115" s="226" t="s">
        <v>181</v>
      </c>
      <c r="E115" s="41"/>
      <c r="F115" s="227" t="s">
        <v>1566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181</v>
      </c>
      <c r="AU115" s="18" t="s">
        <v>83</v>
      </c>
    </row>
    <row r="116" s="2" customFormat="1" ht="16.5" customHeight="1">
      <c r="A116" s="39"/>
      <c r="B116" s="40"/>
      <c r="C116" s="213" t="s">
        <v>75</v>
      </c>
      <c r="D116" s="213" t="s">
        <v>174</v>
      </c>
      <c r="E116" s="214" t="s">
        <v>1567</v>
      </c>
      <c r="F116" s="215" t="s">
        <v>1568</v>
      </c>
      <c r="G116" s="216" t="s">
        <v>1464</v>
      </c>
      <c r="H116" s="217">
        <v>1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46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179</v>
      </c>
      <c r="AT116" s="224" t="s">
        <v>174</v>
      </c>
      <c r="AU116" s="224" t="s">
        <v>83</v>
      </c>
      <c r="AY116" s="18" t="s">
        <v>171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179</v>
      </c>
      <c r="BM116" s="224" t="s">
        <v>286</v>
      </c>
    </row>
    <row r="117" s="2" customFormat="1">
      <c r="A117" s="39"/>
      <c r="B117" s="40"/>
      <c r="C117" s="41"/>
      <c r="D117" s="226" t="s">
        <v>181</v>
      </c>
      <c r="E117" s="41"/>
      <c r="F117" s="227" t="s">
        <v>1568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181</v>
      </c>
      <c r="AU117" s="18" t="s">
        <v>83</v>
      </c>
    </row>
    <row r="118" s="12" customFormat="1" ht="22.8" customHeight="1">
      <c r="A118" s="12"/>
      <c r="B118" s="197"/>
      <c r="C118" s="198"/>
      <c r="D118" s="199" t="s">
        <v>74</v>
      </c>
      <c r="E118" s="211" t="s">
        <v>1569</v>
      </c>
      <c r="F118" s="211" t="s">
        <v>1570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SUM(P119:P122)</f>
        <v>0</v>
      </c>
      <c r="Q118" s="205"/>
      <c r="R118" s="206">
        <f>SUM(R119:R122)</f>
        <v>0</v>
      </c>
      <c r="S118" s="205"/>
      <c r="T118" s="207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83</v>
      </c>
      <c r="AT118" s="209" t="s">
        <v>74</v>
      </c>
      <c r="AU118" s="209" t="s">
        <v>83</v>
      </c>
      <c r="AY118" s="208" t="s">
        <v>171</v>
      </c>
      <c r="BK118" s="210">
        <f>SUM(BK119:BK122)</f>
        <v>0</v>
      </c>
    </row>
    <row r="119" s="2" customFormat="1" ht="16.5" customHeight="1">
      <c r="A119" s="39"/>
      <c r="B119" s="40"/>
      <c r="C119" s="213" t="s">
        <v>75</v>
      </c>
      <c r="D119" s="213" t="s">
        <v>174</v>
      </c>
      <c r="E119" s="214" t="s">
        <v>1571</v>
      </c>
      <c r="F119" s="215" t="s">
        <v>1572</v>
      </c>
      <c r="G119" s="216" t="s">
        <v>1545</v>
      </c>
      <c r="H119" s="217">
        <v>2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179</v>
      </c>
      <c r="AT119" s="224" t="s">
        <v>174</v>
      </c>
      <c r="AU119" s="224" t="s">
        <v>85</v>
      </c>
      <c r="AY119" s="18" t="s">
        <v>171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179</v>
      </c>
      <c r="BM119" s="224" t="s">
        <v>406</v>
      </c>
    </row>
    <row r="120" s="2" customFormat="1">
      <c r="A120" s="39"/>
      <c r="B120" s="40"/>
      <c r="C120" s="41"/>
      <c r="D120" s="226" t="s">
        <v>181</v>
      </c>
      <c r="E120" s="41"/>
      <c r="F120" s="227" t="s">
        <v>1572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181</v>
      </c>
      <c r="AU120" s="18" t="s">
        <v>85</v>
      </c>
    </row>
    <row r="121" s="2" customFormat="1" ht="16.5" customHeight="1">
      <c r="A121" s="39"/>
      <c r="B121" s="40"/>
      <c r="C121" s="213" t="s">
        <v>75</v>
      </c>
      <c r="D121" s="213" t="s">
        <v>174</v>
      </c>
      <c r="E121" s="214" t="s">
        <v>1557</v>
      </c>
      <c r="F121" s="215" t="s">
        <v>1558</v>
      </c>
      <c r="G121" s="216" t="s">
        <v>620</v>
      </c>
      <c r="H121" s="217">
        <v>15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46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179</v>
      </c>
      <c r="AT121" s="224" t="s">
        <v>174</v>
      </c>
      <c r="AU121" s="224" t="s">
        <v>85</v>
      </c>
      <c r="AY121" s="18" t="s">
        <v>171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179</v>
      </c>
      <c r="BM121" s="224" t="s">
        <v>420</v>
      </c>
    </row>
    <row r="122" s="2" customFormat="1">
      <c r="A122" s="39"/>
      <c r="B122" s="40"/>
      <c r="C122" s="41"/>
      <c r="D122" s="226" t="s">
        <v>181</v>
      </c>
      <c r="E122" s="41"/>
      <c r="F122" s="227" t="s">
        <v>1558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181</v>
      </c>
      <c r="AU122" s="18" t="s">
        <v>85</v>
      </c>
    </row>
    <row r="123" s="12" customFormat="1" ht="25.92" customHeight="1">
      <c r="A123" s="12"/>
      <c r="B123" s="197"/>
      <c r="C123" s="198"/>
      <c r="D123" s="199" t="s">
        <v>74</v>
      </c>
      <c r="E123" s="200" t="s">
        <v>1573</v>
      </c>
      <c r="F123" s="200" t="s">
        <v>1574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f>SUM(P124:P145)</f>
        <v>0</v>
      </c>
      <c r="Q123" s="205"/>
      <c r="R123" s="206">
        <f>SUM(R124:R145)</f>
        <v>0</v>
      </c>
      <c r="S123" s="205"/>
      <c r="T123" s="207">
        <f>SUM(T124:T145)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8" t="s">
        <v>83</v>
      </c>
      <c r="AT123" s="209" t="s">
        <v>74</v>
      </c>
      <c r="AU123" s="209" t="s">
        <v>75</v>
      </c>
      <c r="AY123" s="208" t="s">
        <v>171</v>
      </c>
      <c r="BK123" s="210">
        <f>SUM(BK124:BK145)</f>
        <v>0</v>
      </c>
    </row>
    <row r="124" s="2" customFormat="1" ht="16.5" customHeight="1">
      <c r="A124" s="39"/>
      <c r="B124" s="40"/>
      <c r="C124" s="213" t="s">
        <v>75</v>
      </c>
      <c r="D124" s="213" t="s">
        <v>174</v>
      </c>
      <c r="E124" s="214" t="s">
        <v>1575</v>
      </c>
      <c r="F124" s="215" t="s">
        <v>1576</v>
      </c>
      <c r="G124" s="216" t="s">
        <v>1464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179</v>
      </c>
      <c r="AT124" s="224" t="s">
        <v>174</v>
      </c>
      <c r="AU124" s="224" t="s">
        <v>83</v>
      </c>
      <c r="AY124" s="18" t="s">
        <v>171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179</v>
      </c>
      <c r="BM124" s="224" t="s">
        <v>432</v>
      </c>
    </row>
    <row r="125" s="2" customFormat="1">
      <c r="A125" s="39"/>
      <c r="B125" s="40"/>
      <c r="C125" s="41"/>
      <c r="D125" s="226" t="s">
        <v>181</v>
      </c>
      <c r="E125" s="41"/>
      <c r="F125" s="227" t="s">
        <v>1576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181</v>
      </c>
      <c r="AU125" s="18" t="s">
        <v>83</v>
      </c>
    </row>
    <row r="126" s="2" customFormat="1" ht="16.5" customHeight="1">
      <c r="A126" s="39"/>
      <c r="B126" s="40"/>
      <c r="C126" s="213" t="s">
        <v>75</v>
      </c>
      <c r="D126" s="213" t="s">
        <v>174</v>
      </c>
      <c r="E126" s="214" t="s">
        <v>1577</v>
      </c>
      <c r="F126" s="215" t="s">
        <v>1578</v>
      </c>
      <c r="G126" s="216" t="s">
        <v>1464</v>
      </c>
      <c r="H126" s="217">
        <v>1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179</v>
      </c>
      <c r="AT126" s="224" t="s">
        <v>174</v>
      </c>
      <c r="AU126" s="224" t="s">
        <v>83</v>
      </c>
      <c r="AY126" s="18" t="s">
        <v>171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179</v>
      </c>
      <c r="BM126" s="224" t="s">
        <v>441</v>
      </c>
    </row>
    <row r="127" s="2" customFormat="1">
      <c r="A127" s="39"/>
      <c r="B127" s="40"/>
      <c r="C127" s="41"/>
      <c r="D127" s="226" t="s">
        <v>181</v>
      </c>
      <c r="E127" s="41"/>
      <c r="F127" s="227" t="s">
        <v>1578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181</v>
      </c>
      <c r="AU127" s="18" t="s">
        <v>83</v>
      </c>
    </row>
    <row r="128" s="2" customFormat="1" ht="16.5" customHeight="1">
      <c r="A128" s="39"/>
      <c r="B128" s="40"/>
      <c r="C128" s="213" t="s">
        <v>75</v>
      </c>
      <c r="D128" s="213" t="s">
        <v>174</v>
      </c>
      <c r="E128" s="214" t="s">
        <v>1579</v>
      </c>
      <c r="F128" s="215" t="s">
        <v>1580</v>
      </c>
      <c r="G128" s="216" t="s">
        <v>1464</v>
      </c>
      <c r="H128" s="217">
        <v>1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179</v>
      </c>
      <c r="AT128" s="224" t="s">
        <v>174</v>
      </c>
      <c r="AU128" s="224" t="s">
        <v>83</v>
      </c>
      <c r="AY128" s="18" t="s">
        <v>171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179</v>
      </c>
      <c r="BM128" s="224" t="s">
        <v>457</v>
      </c>
    </row>
    <row r="129" s="2" customFormat="1">
      <c r="A129" s="39"/>
      <c r="B129" s="40"/>
      <c r="C129" s="41"/>
      <c r="D129" s="226" t="s">
        <v>181</v>
      </c>
      <c r="E129" s="41"/>
      <c r="F129" s="227" t="s">
        <v>1580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181</v>
      </c>
      <c r="AU129" s="18" t="s">
        <v>83</v>
      </c>
    </row>
    <row r="130" s="2" customFormat="1" ht="16.5" customHeight="1">
      <c r="A130" s="39"/>
      <c r="B130" s="40"/>
      <c r="C130" s="213" t="s">
        <v>75</v>
      </c>
      <c r="D130" s="213" t="s">
        <v>174</v>
      </c>
      <c r="E130" s="214" t="s">
        <v>1581</v>
      </c>
      <c r="F130" s="215" t="s">
        <v>1582</v>
      </c>
      <c r="G130" s="216" t="s">
        <v>1464</v>
      </c>
      <c r="H130" s="217">
        <v>1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179</v>
      </c>
      <c r="AT130" s="224" t="s">
        <v>174</v>
      </c>
      <c r="AU130" s="224" t="s">
        <v>83</v>
      </c>
      <c r="AY130" s="18" t="s">
        <v>171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179</v>
      </c>
      <c r="BM130" s="224" t="s">
        <v>468</v>
      </c>
    </row>
    <row r="131" s="2" customFormat="1">
      <c r="A131" s="39"/>
      <c r="B131" s="40"/>
      <c r="C131" s="41"/>
      <c r="D131" s="226" t="s">
        <v>181</v>
      </c>
      <c r="E131" s="41"/>
      <c r="F131" s="227" t="s">
        <v>1582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181</v>
      </c>
      <c r="AU131" s="18" t="s">
        <v>83</v>
      </c>
    </row>
    <row r="132" s="2" customFormat="1" ht="16.5" customHeight="1">
      <c r="A132" s="39"/>
      <c r="B132" s="40"/>
      <c r="C132" s="213" t="s">
        <v>75</v>
      </c>
      <c r="D132" s="213" t="s">
        <v>174</v>
      </c>
      <c r="E132" s="214" t="s">
        <v>1583</v>
      </c>
      <c r="F132" s="215" t="s">
        <v>1584</v>
      </c>
      <c r="G132" s="216" t="s">
        <v>1464</v>
      </c>
      <c r="H132" s="217">
        <v>1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179</v>
      </c>
      <c r="AT132" s="224" t="s">
        <v>174</v>
      </c>
      <c r="AU132" s="224" t="s">
        <v>83</v>
      </c>
      <c r="AY132" s="18" t="s">
        <v>171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179</v>
      </c>
      <c r="BM132" s="224" t="s">
        <v>479</v>
      </c>
    </row>
    <row r="133" s="2" customFormat="1">
      <c r="A133" s="39"/>
      <c r="B133" s="40"/>
      <c r="C133" s="41"/>
      <c r="D133" s="226" t="s">
        <v>181</v>
      </c>
      <c r="E133" s="41"/>
      <c r="F133" s="227" t="s">
        <v>1584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181</v>
      </c>
      <c r="AU133" s="18" t="s">
        <v>83</v>
      </c>
    </row>
    <row r="134" s="2" customFormat="1" ht="16.5" customHeight="1">
      <c r="A134" s="39"/>
      <c r="B134" s="40"/>
      <c r="C134" s="213" t="s">
        <v>75</v>
      </c>
      <c r="D134" s="213" t="s">
        <v>174</v>
      </c>
      <c r="E134" s="214" t="s">
        <v>1585</v>
      </c>
      <c r="F134" s="215" t="s">
        <v>1586</v>
      </c>
      <c r="G134" s="216" t="s">
        <v>1464</v>
      </c>
      <c r="H134" s="217">
        <v>1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179</v>
      </c>
      <c r="AT134" s="224" t="s">
        <v>174</v>
      </c>
      <c r="AU134" s="224" t="s">
        <v>83</v>
      </c>
      <c r="AY134" s="18" t="s">
        <v>171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179</v>
      </c>
      <c r="BM134" s="224" t="s">
        <v>488</v>
      </c>
    </row>
    <row r="135" s="2" customFormat="1">
      <c r="A135" s="39"/>
      <c r="B135" s="40"/>
      <c r="C135" s="41"/>
      <c r="D135" s="226" t="s">
        <v>181</v>
      </c>
      <c r="E135" s="41"/>
      <c r="F135" s="227" t="s">
        <v>1586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181</v>
      </c>
      <c r="AU135" s="18" t="s">
        <v>83</v>
      </c>
    </row>
    <row r="136" s="2" customFormat="1" ht="16.5" customHeight="1">
      <c r="A136" s="39"/>
      <c r="B136" s="40"/>
      <c r="C136" s="213" t="s">
        <v>75</v>
      </c>
      <c r="D136" s="213" t="s">
        <v>174</v>
      </c>
      <c r="E136" s="214" t="s">
        <v>1587</v>
      </c>
      <c r="F136" s="215" t="s">
        <v>1588</v>
      </c>
      <c r="G136" s="216" t="s">
        <v>1464</v>
      </c>
      <c r="H136" s="217">
        <v>1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179</v>
      </c>
      <c r="AT136" s="224" t="s">
        <v>174</v>
      </c>
      <c r="AU136" s="224" t="s">
        <v>83</v>
      </c>
      <c r="AY136" s="18" t="s">
        <v>171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179</v>
      </c>
      <c r="BM136" s="224" t="s">
        <v>499</v>
      </c>
    </row>
    <row r="137" s="2" customFormat="1">
      <c r="A137" s="39"/>
      <c r="B137" s="40"/>
      <c r="C137" s="41"/>
      <c r="D137" s="226" t="s">
        <v>181</v>
      </c>
      <c r="E137" s="41"/>
      <c r="F137" s="227" t="s">
        <v>1588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181</v>
      </c>
      <c r="AU137" s="18" t="s">
        <v>83</v>
      </c>
    </row>
    <row r="138" s="2" customFormat="1" ht="16.5" customHeight="1">
      <c r="A138" s="39"/>
      <c r="B138" s="40"/>
      <c r="C138" s="213" t="s">
        <v>75</v>
      </c>
      <c r="D138" s="213" t="s">
        <v>174</v>
      </c>
      <c r="E138" s="214" t="s">
        <v>1589</v>
      </c>
      <c r="F138" s="215" t="s">
        <v>1590</v>
      </c>
      <c r="G138" s="216" t="s">
        <v>1464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179</v>
      </c>
      <c r="AT138" s="224" t="s">
        <v>174</v>
      </c>
      <c r="AU138" s="224" t="s">
        <v>83</v>
      </c>
      <c r="AY138" s="18" t="s">
        <v>171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179</v>
      </c>
      <c r="BM138" s="224" t="s">
        <v>513</v>
      </c>
    </row>
    <row r="139" s="2" customFormat="1">
      <c r="A139" s="39"/>
      <c r="B139" s="40"/>
      <c r="C139" s="41"/>
      <c r="D139" s="226" t="s">
        <v>181</v>
      </c>
      <c r="E139" s="41"/>
      <c r="F139" s="227" t="s">
        <v>1590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181</v>
      </c>
      <c r="AU139" s="18" t="s">
        <v>83</v>
      </c>
    </row>
    <row r="140" s="2" customFormat="1" ht="24.15" customHeight="1">
      <c r="A140" s="39"/>
      <c r="B140" s="40"/>
      <c r="C140" s="213" t="s">
        <v>75</v>
      </c>
      <c r="D140" s="213" t="s">
        <v>174</v>
      </c>
      <c r="E140" s="214" t="s">
        <v>1591</v>
      </c>
      <c r="F140" s="215" t="s">
        <v>1592</v>
      </c>
      <c r="G140" s="216" t="s">
        <v>1464</v>
      </c>
      <c r="H140" s="217">
        <v>1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46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179</v>
      </c>
      <c r="AT140" s="224" t="s">
        <v>174</v>
      </c>
      <c r="AU140" s="224" t="s">
        <v>83</v>
      </c>
      <c r="AY140" s="18" t="s">
        <v>171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179</v>
      </c>
      <c r="BM140" s="224" t="s">
        <v>525</v>
      </c>
    </row>
    <row r="141" s="2" customFormat="1">
      <c r="A141" s="39"/>
      <c r="B141" s="40"/>
      <c r="C141" s="41"/>
      <c r="D141" s="226" t="s">
        <v>181</v>
      </c>
      <c r="E141" s="41"/>
      <c r="F141" s="227" t="s">
        <v>1592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181</v>
      </c>
      <c r="AU141" s="18" t="s">
        <v>83</v>
      </c>
    </row>
    <row r="142" s="2" customFormat="1" ht="16.5" customHeight="1">
      <c r="A142" s="39"/>
      <c r="B142" s="40"/>
      <c r="C142" s="213" t="s">
        <v>75</v>
      </c>
      <c r="D142" s="213" t="s">
        <v>174</v>
      </c>
      <c r="E142" s="214" t="s">
        <v>1593</v>
      </c>
      <c r="F142" s="215" t="s">
        <v>1594</v>
      </c>
      <c r="G142" s="216" t="s">
        <v>1464</v>
      </c>
      <c r="H142" s="217">
        <v>1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179</v>
      </c>
      <c r="AT142" s="224" t="s">
        <v>174</v>
      </c>
      <c r="AU142" s="224" t="s">
        <v>83</v>
      </c>
      <c r="AY142" s="18" t="s">
        <v>171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179</v>
      </c>
      <c r="BM142" s="224" t="s">
        <v>535</v>
      </c>
    </row>
    <row r="143" s="2" customFormat="1">
      <c r="A143" s="39"/>
      <c r="B143" s="40"/>
      <c r="C143" s="41"/>
      <c r="D143" s="226" t="s">
        <v>181</v>
      </c>
      <c r="E143" s="41"/>
      <c r="F143" s="227" t="s">
        <v>1594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181</v>
      </c>
      <c r="AU143" s="18" t="s">
        <v>83</v>
      </c>
    </row>
    <row r="144" s="2" customFormat="1" ht="16.5" customHeight="1">
      <c r="A144" s="39"/>
      <c r="B144" s="40"/>
      <c r="C144" s="213" t="s">
        <v>75</v>
      </c>
      <c r="D144" s="213" t="s">
        <v>174</v>
      </c>
      <c r="E144" s="214" t="s">
        <v>1595</v>
      </c>
      <c r="F144" s="215" t="s">
        <v>1596</v>
      </c>
      <c r="G144" s="216" t="s">
        <v>1464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179</v>
      </c>
      <c r="AT144" s="224" t="s">
        <v>174</v>
      </c>
      <c r="AU144" s="224" t="s">
        <v>83</v>
      </c>
      <c r="AY144" s="18" t="s">
        <v>171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179</v>
      </c>
      <c r="BM144" s="224" t="s">
        <v>550</v>
      </c>
    </row>
    <row r="145" s="2" customFormat="1">
      <c r="A145" s="39"/>
      <c r="B145" s="40"/>
      <c r="C145" s="41"/>
      <c r="D145" s="226" t="s">
        <v>181</v>
      </c>
      <c r="E145" s="41"/>
      <c r="F145" s="227" t="s">
        <v>1596</v>
      </c>
      <c r="G145" s="41"/>
      <c r="H145" s="41"/>
      <c r="I145" s="228"/>
      <c r="J145" s="41"/>
      <c r="K145" s="41"/>
      <c r="L145" s="45"/>
      <c r="M145" s="272"/>
      <c r="N145" s="273"/>
      <c r="O145" s="274"/>
      <c r="P145" s="274"/>
      <c r="Q145" s="274"/>
      <c r="R145" s="274"/>
      <c r="S145" s="274"/>
      <c r="T145" s="275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181</v>
      </c>
      <c r="AU145" s="18" t="s">
        <v>83</v>
      </c>
    </row>
    <row r="146" s="2" customFormat="1" ht="6.96" customHeight="1">
      <c r="A146" s="39"/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bW13BboBSCyTkYOh3nnErts4TBgFDvoP4hoPHilQs+huEAsfgnqSOF0gh7OGUUcBjRIKHoRuUsfNKpe9q5gP6g==" hashValue="aBxVkFDUbtxEUvKky0a0hsjQ1WYIkrp9x9Xbn4cVZHmWh4x+P984BjwvSXivv6wqlGKlAapIPbAg9GPdWpsVIA==" algorithmName="SHA-512" password="CC35"/>
  <autoFilter ref="C82:K145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134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1597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18. 6. 2024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29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3" t="s">
        <v>26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37</v>
      </c>
      <c r="F24" s="39"/>
      <c r="G24" s="39"/>
      <c r="H24" s="39"/>
      <c r="I24" s="143" t="s">
        <v>29</v>
      </c>
      <c r="J24" s="134" t="s">
        <v>38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ROUND(J83,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ROUND((SUM(BE83:BE103)),  2)</f>
        <v>0</v>
      </c>
      <c r="G33" s="39"/>
      <c r="H33" s="39"/>
      <c r="I33" s="158">
        <v>0.20999999999999999</v>
      </c>
      <c r="J33" s="157">
        <f>ROUND(((SUM(BE83:BE103))*I33),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ROUND((SUM(BF83:BF103)),  2)</f>
        <v>0</v>
      </c>
      <c r="G34" s="39"/>
      <c r="H34" s="39"/>
      <c r="I34" s="158">
        <v>0.12</v>
      </c>
      <c r="J34" s="157">
        <f>ROUND(((SUM(BF83:BF103))*I34),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ROUND((SUM(BG83:BG103)),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ROUND((SUM(BH83:BH103)),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ROUND((SUM(BI83:BI103)),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Expektace_03_25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134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VRN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parc.č. 650/40, 650/39, 650/38</v>
      </c>
      <c r="G52" s="41"/>
      <c r="H52" s="41"/>
      <c r="I52" s="33" t="s">
        <v>23</v>
      </c>
      <c r="J52" s="73" t="str">
        <f>IF(J12="","",J12)</f>
        <v>18. 6. 2024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137</v>
      </c>
      <c r="D57" s="172"/>
      <c r="E57" s="172"/>
      <c r="F57" s="172"/>
      <c r="G57" s="172"/>
      <c r="H57" s="172"/>
      <c r="I57" s="172"/>
      <c r="J57" s="173" t="s">
        <v>138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9" customFormat="1" ht="24.96" customHeight="1">
      <c r="A60" s="9"/>
      <c r="B60" s="175"/>
      <c r="C60" s="176"/>
      <c r="D60" s="177" t="s">
        <v>1039</v>
      </c>
      <c r="E60" s="178"/>
      <c r="F60" s="178"/>
      <c r="G60" s="178"/>
      <c r="H60" s="178"/>
      <c r="I60" s="178"/>
      <c r="J60" s="179">
        <f>J84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1598</v>
      </c>
      <c r="E61" s="183"/>
      <c r="F61" s="183"/>
      <c r="G61" s="183"/>
      <c r="H61" s="183"/>
      <c r="I61" s="183"/>
      <c r="J61" s="184">
        <f>J85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1599</v>
      </c>
      <c r="E62" s="183"/>
      <c r="F62" s="183"/>
      <c r="G62" s="183"/>
      <c r="H62" s="183"/>
      <c r="I62" s="183"/>
      <c r="J62" s="184">
        <f>J94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1040</v>
      </c>
      <c r="E63" s="183"/>
      <c r="F63" s="183"/>
      <c r="G63" s="183"/>
      <c r="H63" s="183"/>
      <c r="I63" s="183"/>
      <c r="J63" s="184">
        <f>J99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4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156</v>
      </c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0" t="str">
        <f>E7</f>
        <v>Expektace_03_25</v>
      </c>
      <c r="F73" s="33"/>
      <c r="G73" s="33"/>
      <c r="H73" s="33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134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08 - VRN</v>
      </c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parc.č. 650/40, 650/39, 650/38</v>
      </c>
      <c r="G77" s="41"/>
      <c r="H77" s="41"/>
      <c r="I77" s="33" t="s">
        <v>23</v>
      </c>
      <c r="J77" s="73" t="str">
        <f>IF(J12="","",J12)</f>
        <v>18. 6. 2024</v>
      </c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Nemocnice ve Frýdku-Místku, p.o.</v>
      </c>
      <c r="G79" s="41"/>
      <c r="H79" s="41"/>
      <c r="I79" s="33" t="s">
        <v>32</v>
      </c>
      <c r="J79" s="37" t="str">
        <f>E21</f>
        <v xml:space="preserve"> </v>
      </c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35</v>
      </c>
      <c r="J80" s="37" t="str">
        <f>E24</f>
        <v>Amun Pro s.r.o.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86"/>
      <c r="B82" s="187"/>
      <c r="C82" s="188" t="s">
        <v>157</v>
      </c>
      <c r="D82" s="189" t="s">
        <v>60</v>
      </c>
      <c r="E82" s="189" t="s">
        <v>56</v>
      </c>
      <c r="F82" s="189" t="s">
        <v>57</v>
      </c>
      <c r="G82" s="189" t="s">
        <v>158</v>
      </c>
      <c r="H82" s="189" t="s">
        <v>159</v>
      </c>
      <c r="I82" s="189" t="s">
        <v>160</v>
      </c>
      <c r="J82" s="189" t="s">
        <v>138</v>
      </c>
      <c r="K82" s="190" t="s">
        <v>161</v>
      </c>
      <c r="L82" s="191"/>
      <c r="M82" s="93" t="s">
        <v>19</v>
      </c>
      <c r="N82" s="94" t="s">
        <v>45</v>
      </c>
      <c r="O82" s="94" t="s">
        <v>162</v>
      </c>
      <c r="P82" s="94" t="s">
        <v>163</v>
      </c>
      <c r="Q82" s="94" t="s">
        <v>164</v>
      </c>
      <c r="R82" s="94" t="s">
        <v>165</v>
      </c>
      <c r="S82" s="94" t="s">
        <v>166</v>
      </c>
      <c r="T82" s="95" t="s">
        <v>167</v>
      </c>
      <c r="U82" s="186"/>
      <c r="V82" s="186"/>
      <c r="W82" s="186"/>
      <c r="X82" s="186"/>
      <c r="Y82" s="186"/>
      <c r="Z82" s="186"/>
      <c r="AA82" s="186"/>
      <c r="AB82" s="186"/>
      <c r="AC82" s="186"/>
      <c r="AD82" s="186"/>
      <c r="AE82" s="186"/>
    </row>
    <row r="83" s="2" customFormat="1" ht="22.8" customHeight="1">
      <c r="A83" s="39"/>
      <c r="B83" s="40"/>
      <c r="C83" s="100" t="s">
        <v>168</v>
      </c>
      <c r="D83" s="41"/>
      <c r="E83" s="41"/>
      <c r="F83" s="41"/>
      <c r="G83" s="41"/>
      <c r="H83" s="41"/>
      <c r="I83" s="41"/>
      <c r="J83" s="192">
        <f>BK83</f>
        <v>0</v>
      </c>
      <c r="K83" s="41"/>
      <c r="L83" s="45"/>
      <c r="M83" s="96"/>
      <c r="N83" s="193"/>
      <c r="O83" s="97"/>
      <c r="P83" s="194">
        <f>P84</f>
        <v>0</v>
      </c>
      <c r="Q83" s="97"/>
      <c r="R83" s="194">
        <f>R84</f>
        <v>0</v>
      </c>
      <c r="S83" s="97"/>
      <c r="T83" s="195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74</v>
      </c>
      <c r="AU83" s="18" t="s">
        <v>139</v>
      </c>
      <c r="BK83" s="196">
        <f>BK84</f>
        <v>0</v>
      </c>
    </row>
    <row r="84" s="12" customFormat="1" ht="25.92" customHeight="1">
      <c r="A84" s="12"/>
      <c r="B84" s="197"/>
      <c r="C84" s="198"/>
      <c r="D84" s="199" t="s">
        <v>74</v>
      </c>
      <c r="E84" s="200" t="s">
        <v>131</v>
      </c>
      <c r="F84" s="200" t="s">
        <v>1119</v>
      </c>
      <c r="G84" s="198"/>
      <c r="H84" s="198"/>
      <c r="I84" s="201"/>
      <c r="J84" s="202">
        <f>BK84</f>
        <v>0</v>
      </c>
      <c r="K84" s="198"/>
      <c r="L84" s="203"/>
      <c r="M84" s="204"/>
      <c r="N84" s="205"/>
      <c r="O84" s="205"/>
      <c r="P84" s="206">
        <f>P85+P94+P99</f>
        <v>0</v>
      </c>
      <c r="Q84" s="205"/>
      <c r="R84" s="206">
        <f>R85+R94+R99</f>
        <v>0</v>
      </c>
      <c r="S84" s="205"/>
      <c r="T84" s="207">
        <f>T85+T94+T99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8" t="s">
        <v>211</v>
      </c>
      <c r="AT84" s="209" t="s">
        <v>74</v>
      </c>
      <c r="AU84" s="209" t="s">
        <v>75</v>
      </c>
      <c r="AY84" s="208" t="s">
        <v>171</v>
      </c>
      <c r="BK84" s="210">
        <f>BK85+BK94+BK99</f>
        <v>0</v>
      </c>
    </row>
    <row r="85" s="12" customFormat="1" ht="22.8" customHeight="1">
      <c r="A85" s="12"/>
      <c r="B85" s="197"/>
      <c r="C85" s="198"/>
      <c r="D85" s="199" t="s">
        <v>74</v>
      </c>
      <c r="E85" s="211" t="s">
        <v>1600</v>
      </c>
      <c r="F85" s="211" t="s">
        <v>1601</v>
      </c>
      <c r="G85" s="198"/>
      <c r="H85" s="198"/>
      <c r="I85" s="201"/>
      <c r="J85" s="212">
        <f>BK85</f>
        <v>0</v>
      </c>
      <c r="K85" s="198"/>
      <c r="L85" s="203"/>
      <c r="M85" s="204"/>
      <c r="N85" s="205"/>
      <c r="O85" s="205"/>
      <c r="P85" s="206">
        <f>SUM(P86:P93)</f>
        <v>0</v>
      </c>
      <c r="Q85" s="205"/>
      <c r="R85" s="206">
        <f>SUM(R86:R93)</f>
        <v>0</v>
      </c>
      <c r="S85" s="205"/>
      <c r="T85" s="207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211</v>
      </c>
      <c r="AT85" s="209" t="s">
        <v>74</v>
      </c>
      <c r="AU85" s="209" t="s">
        <v>83</v>
      </c>
      <c r="AY85" s="208" t="s">
        <v>171</v>
      </c>
      <c r="BK85" s="210">
        <f>SUM(BK86:BK93)</f>
        <v>0</v>
      </c>
    </row>
    <row r="86" s="2" customFormat="1" ht="16.5" customHeight="1">
      <c r="A86" s="39"/>
      <c r="B86" s="40"/>
      <c r="C86" s="213" t="s">
        <v>83</v>
      </c>
      <c r="D86" s="213" t="s">
        <v>174</v>
      </c>
      <c r="E86" s="214" t="s">
        <v>1602</v>
      </c>
      <c r="F86" s="215" t="s">
        <v>1603</v>
      </c>
      <c r="G86" s="216" t="s">
        <v>1464</v>
      </c>
      <c r="H86" s="217">
        <v>1</v>
      </c>
      <c r="I86" s="218"/>
      <c r="J86" s="219">
        <f>ROUND(I86*H86,2)</f>
        <v>0</v>
      </c>
      <c r="K86" s="215" t="s">
        <v>178</v>
      </c>
      <c r="L86" s="45"/>
      <c r="M86" s="220" t="s">
        <v>19</v>
      </c>
      <c r="N86" s="221" t="s">
        <v>46</v>
      </c>
      <c r="O86" s="85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1125</v>
      </c>
      <c r="AT86" s="224" t="s">
        <v>174</v>
      </c>
      <c r="AU86" s="224" t="s">
        <v>85</v>
      </c>
      <c r="AY86" s="18" t="s">
        <v>171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83</v>
      </c>
      <c r="BK86" s="225">
        <f>ROUND(I86*H86,2)</f>
        <v>0</v>
      </c>
      <c r="BL86" s="18" t="s">
        <v>1125</v>
      </c>
      <c r="BM86" s="224" t="s">
        <v>1604</v>
      </c>
    </row>
    <row r="87" s="2" customFormat="1">
      <c r="A87" s="39"/>
      <c r="B87" s="40"/>
      <c r="C87" s="41"/>
      <c r="D87" s="226" t="s">
        <v>181</v>
      </c>
      <c r="E87" s="41"/>
      <c r="F87" s="227" t="s">
        <v>1603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181</v>
      </c>
      <c r="AU87" s="18" t="s">
        <v>85</v>
      </c>
    </row>
    <row r="88" s="2" customFormat="1">
      <c r="A88" s="39"/>
      <c r="B88" s="40"/>
      <c r="C88" s="41"/>
      <c r="D88" s="231" t="s">
        <v>183</v>
      </c>
      <c r="E88" s="41"/>
      <c r="F88" s="232" t="s">
        <v>1605</v>
      </c>
      <c r="G88" s="41"/>
      <c r="H88" s="41"/>
      <c r="I88" s="228"/>
      <c r="J88" s="41"/>
      <c r="K88" s="41"/>
      <c r="L88" s="45"/>
      <c r="M88" s="229"/>
      <c r="N88" s="230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183</v>
      </c>
      <c r="AU88" s="18" t="s">
        <v>85</v>
      </c>
    </row>
    <row r="89" s="2" customFormat="1">
      <c r="A89" s="39"/>
      <c r="B89" s="40"/>
      <c r="C89" s="41"/>
      <c r="D89" s="226" t="s">
        <v>194</v>
      </c>
      <c r="E89" s="41"/>
      <c r="F89" s="244" t="s">
        <v>1606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194</v>
      </c>
      <c r="AU89" s="18" t="s">
        <v>85</v>
      </c>
    </row>
    <row r="90" s="2" customFormat="1" ht="16.5" customHeight="1">
      <c r="A90" s="39"/>
      <c r="B90" s="40"/>
      <c r="C90" s="213" t="s">
        <v>179</v>
      </c>
      <c r="D90" s="213" t="s">
        <v>174</v>
      </c>
      <c r="E90" s="214" t="s">
        <v>1607</v>
      </c>
      <c r="F90" s="215" t="s">
        <v>1608</v>
      </c>
      <c r="G90" s="216" t="s">
        <v>1464</v>
      </c>
      <c r="H90" s="217">
        <v>1</v>
      </c>
      <c r="I90" s="218"/>
      <c r="J90" s="219">
        <f>ROUND(I90*H90,2)</f>
        <v>0</v>
      </c>
      <c r="K90" s="215" t="s">
        <v>178</v>
      </c>
      <c r="L90" s="45"/>
      <c r="M90" s="220" t="s">
        <v>19</v>
      </c>
      <c r="N90" s="221" t="s">
        <v>46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1125</v>
      </c>
      <c r="AT90" s="224" t="s">
        <v>174</v>
      </c>
      <c r="AU90" s="224" t="s">
        <v>85</v>
      </c>
      <c r="AY90" s="18" t="s">
        <v>171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83</v>
      </c>
      <c r="BK90" s="225">
        <f>ROUND(I90*H90,2)</f>
        <v>0</v>
      </c>
      <c r="BL90" s="18" t="s">
        <v>1125</v>
      </c>
      <c r="BM90" s="224" t="s">
        <v>1609</v>
      </c>
    </row>
    <row r="91" s="2" customFormat="1">
      <c r="A91" s="39"/>
      <c r="B91" s="40"/>
      <c r="C91" s="41"/>
      <c r="D91" s="226" t="s">
        <v>181</v>
      </c>
      <c r="E91" s="41"/>
      <c r="F91" s="227" t="s">
        <v>1608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181</v>
      </c>
      <c r="AU91" s="18" t="s">
        <v>85</v>
      </c>
    </row>
    <row r="92" s="2" customFormat="1">
      <c r="A92" s="39"/>
      <c r="B92" s="40"/>
      <c r="C92" s="41"/>
      <c r="D92" s="231" t="s">
        <v>183</v>
      </c>
      <c r="E92" s="41"/>
      <c r="F92" s="232" t="s">
        <v>1610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183</v>
      </c>
      <c r="AU92" s="18" t="s">
        <v>85</v>
      </c>
    </row>
    <row r="93" s="2" customFormat="1">
      <c r="A93" s="39"/>
      <c r="B93" s="40"/>
      <c r="C93" s="41"/>
      <c r="D93" s="226" t="s">
        <v>194</v>
      </c>
      <c r="E93" s="41"/>
      <c r="F93" s="244" t="s">
        <v>1611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194</v>
      </c>
      <c r="AU93" s="18" t="s">
        <v>85</v>
      </c>
    </row>
    <row r="94" s="12" customFormat="1" ht="22.8" customHeight="1">
      <c r="A94" s="12"/>
      <c r="B94" s="197"/>
      <c r="C94" s="198"/>
      <c r="D94" s="199" t="s">
        <v>74</v>
      </c>
      <c r="E94" s="211" t="s">
        <v>1612</v>
      </c>
      <c r="F94" s="211" t="s">
        <v>1613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SUM(P95:P98)</f>
        <v>0</v>
      </c>
      <c r="Q94" s="205"/>
      <c r="R94" s="206">
        <f>SUM(R95:R98)</f>
        <v>0</v>
      </c>
      <c r="S94" s="205"/>
      <c r="T94" s="207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211</v>
      </c>
      <c r="AT94" s="209" t="s">
        <v>74</v>
      </c>
      <c r="AU94" s="209" t="s">
        <v>83</v>
      </c>
      <c r="AY94" s="208" t="s">
        <v>171</v>
      </c>
      <c r="BK94" s="210">
        <f>SUM(BK95:BK98)</f>
        <v>0</v>
      </c>
    </row>
    <row r="95" s="2" customFormat="1" ht="16.5" customHeight="1">
      <c r="A95" s="39"/>
      <c r="B95" s="40"/>
      <c r="C95" s="213" t="s">
        <v>85</v>
      </c>
      <c r="D95" s="213" t="s">
        <v>174</v>
      </c>
      <c r="E95" s="214" t="s">
        <v>1614</v>
      </c>
      <c r="F95" s="215" t="s">
        <v>1613</v>
      </c>
      <c r="G95" s="216" t="s">
        <v>1464</v>
      </c>
      <c r="H95" s="217">
        <v>1</v>
      </c>
      <c r="I95" s="218"/>
      <c r="J95" s="219">
        <f>ROUND(I95*H95,2)</f>
        <v>0</v>
      </c>
      <c r="K95" s="215" t="s">
        <v>178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1125</v>
      </c>
      <c r="AT95" s="224" t="s">
        <v>174</v>
      </c>
      <c r="AU95" s="224" t="s">
        <v>85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1125</v>
      </c>
      <c r="BM95" s="224" t="s">
        <v>1615</v>
      </c>
    </row>
    <row r="96" s="2" customFormat="1">
      <c r="A96" s="39"/>
      <c r="B96" s="40"/>
      <c r="C96" s="41"/>
      <c r="D96" s="226" t="s">
        <v>181</v>
      </c>
      <c r="E96" s="41"/>
      <c r="F96" s="227" t="s">
        <v>1613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85</v>
      </c>
    </row>
    <row r="97" s="2" customFormat="1">
      <c r="A97" s="39"/>
      <c r="B97" s="40"/>
      <c r="C97" s="41"/>
      <c r="D97" s="231" t="s">
        <v>183</v>
      </c>
      <c r="E97" s="41"/>
      <c r="F97" s="232" t="s">
        <v>1616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183</v>
      </c>
      <c r="AU97" s="18" t="s">
        <v>85</v>
      </c>
    </row>
    <row r="98" s="2" customFormat="1">
      <c r="A98" s="39"/>
      <c r="B98" s="40"/>
      <c r="C98" s="41"/>
      <c r="D98" s="226" t="s">
        <v>194</v>
      </c>
      <c r="E98" s="41"/>
      <c r="F98" s="244" t="s">
        <v>1617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194</v>
      </c>
      <c r="AU98" s="18" t="s">
        <v>85</v>
      </c>
    </row>
    <row r="99" s="12" customFormat="1" ht="22.8" customHeight="1">
      <c r="A99" s="12"/>
      <c r="B99" s="197"/>
      <c r="C99" s="198"/>
      <c r="D99" s="199" t="s">
        <v>74</v>
      </c>
      <c r="E99" s="211" t="s">
        <v>1120</v>
      </c>
      <c r="F99" s="211" t="s">
        <v>1121</v>
      </c>
      <c r="G99" s="198"/>
      <c r="H99" s="198"/>
      <c r="I99" s="201"/>
      <c r="J99" s="212">
        <f>BK99</f>
        <v>0</v>
      </c>
      <c r="K99" s="198"/>
      <c r="L99" s="203"/>
      <c r="M99" s="204"/>
      <c r="N99" s="205"/>
      <c r="O99" s="205"/>
      <c r="P99" s="206">
        <f>SUM(P100:P103)</f>
        <v>0</v>
      </c>
      <c r="Q99" s="205"/>
      <c r="R99" s="206">
        <f>SUM(R100:R103)</f>
        <v>0</v>
      </c>
      <c r="S99" s="205"/>
      <c r="T99" s="207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8" t="s">
        <v>211</v>
      </c>
      <c r="AT99" s="209" t="s">
        <v>74</v>
      </c>
      <c r="AU99" s="209" t="s">
        <v>83</v>
      </c>
      <c r="AY99" s="208" t="s">
        <v>171</v>
      </c>
      <c r="BK99" s="210">
        <f>SUM(BK100:BK103)</f>
        <v>0</v>
      </c>
    </row>
    <row r="100" s="2" customFormat="1" ht="16.5" customHeight="1">
      <c r="A100" s="39"/>
      <c r="B100" s="40"/>
      <c r="C100" s="213" t="s">
        <v>172</v>
      </c>
      <c r="D100" s="213" t="s">
        <v>174</v>
      </c>
      <c r="E100" s="214" t="s">
        <v>1618</v>
      </c>
      <c r="F100" s="215" t="s">
        <v>1619</v>
      </c>
      <c r="G100" s="216" t="s">
        <v>1464</v>
      </c>
      <c r="H100" s="217">
        <v>1</v>
      </c>
      <c r="I100" s="218"/>
      <c r="J100" s="219">
        <f>ROUND(I100*H100,2)</f>
        <v>0</v>
      </c>
      <c r="K100" s="215" t="s">
        <v>178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1125</v>
      </c>
      <c r="AT100" s="224" t="s">
        <v>174</v>
      </c>
      <c r="AU100" s="224" t="s">
        <v>85</v>
      </c>
      <c r="AY100" s="18" t="s">
        <v>171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1125</v>
      </c>
      <c r="BM100" s="224" t="s">
        <v>1620</v>
      </c>
    </row>
    <row r="101" s="2" customFormat="1">
      <c r="A101" s="39"/>
      <c r="B101" s="40"/>
      <c r="C101" s="41"/>
      <c r="D101" s="226" t="s">
        <v>181</v>
      </c>
      <c r="E101" s="41"/>
      <c r="F101" s="227" t="s">
        <v>1619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181</v>
      </c>
      <c r="AU101" s="18" t="s">
        <v>85</v>
      </c>
    </row>
    <row r="102" s="2" customFormat="1">
      <c r="A102" s="39"/>
      <c r="B102" s="40"/>
      <c r="C102" s="41"/>
      <c r="D102" s="231" t="s">
        <v>183</v>
      </c>
      <c r="E102" s="41"/>
      <c r="F102" s="232" t="s">
        <v>1621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183</v>
      </c>
      <c r="AU102" s="18" t="s">
        <v>85</v>
      </c>
    </row>
    <row r="103" s="2" customFormat="1">
      <c r="A103" s="39"/>
      <c r="B103" s="40"/>
      <c r="C103" s="41"/>
      <c r="D103" s="226" t="s">
        <v>194</v>
      </c>
      <c r="E103" s="41"/>
      <c r="F103" s="244" t="s">
        <v>1622</v>
      </c>
      <c r="G103" s="41"/>
      <c r="H103" s="41"/>
      <c r="I103" s="228"/>
      <c r="J103" s="41"/>
      <c r="K103" s="41"/>
      <c r="L103" s="45"/>
      <c r="M103" s="272"/>
      <c r="N103" s="273"/>
      <c r="O103" s="274"/>
      <c r="P103" s="274"/>
      <c r="Q103" s="274"/>
      <c r="R103" s="274"/>
      <c r="S103" s="274"/>
      <c r="T103" s="275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194</v>
      </c>
      <c r="AU103" s="18" t="s">
        <v>85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BGKNaTQRJp0tLziuMjBeclJYWonN8LT+0BrdMTbrtM8GlrbLz2f5ImEzrrQ+5ySIemOf8XzTIDUCGrtl/V2JyQ==" hashValue="j9/ECnlSe5fk50xgfHFiUC0V4EMBs+wsxQBTwyQx4LQiCKeYNJlIZBammzxUoD54RwVJqOfgmk/lTzlvbDTXfg==" algorithmName="SHA-512" password="CC35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013254000"/>
    <hyperlink ref="F92" r:id="rId2" display="https://podminky.urs.cz/item/CS_URS_2024_01/013294000"/>
    <hyperlink ref="F97" r:id="rId3" display="https://podminky.urs.cz/item/CS_URS_2024_01/030001000"/>
    <hyperlink ref="F102" r:id="rId4" display="https://podminky.urs.cz/item/CS_URS_2024_01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5" customFormat="1" ht="45" customHeight="1">
      <c r="B3" s="280"/>
      <c r="C3" s="281" t="s">
        <v>1623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1624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1625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1626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1627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1628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1629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1630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1631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1632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1633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82</v>
      </c>
      <c r="F18" s="287" t="s">
        <v>1634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1635</v>
      </c>
      <c r="F19" s="287" t="s">
        <v>1636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1637</v>
      </c>
      <c r="F20" s="287" t="s">
        <v>1638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1639</v>
      </c>
      <c r="F21" s="287" t="s">
        <v>1640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1641</v>
      </c>
      <c r="F22" s="287" t="s">
        <v>1242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92</v>
      </c>
      <c r="F23" s="287" t="s">
        <v>1642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1643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1644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1645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1646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1647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1648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1649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1650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1651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157</v>
      </c>
      <c r="F36" s="287"/>
      <c r="G36" s="287" t="s">
        <v>1652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1653</v>
      </c>
      <c r="F37" s="287"/>
      <c r="G37" s="287" t="s">
        <v>1654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56</v>
      </c>
      <c r="F38" s="287"/>
      <c r="G38" s="287" t="s">
        <v>1655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57</v>
      </c>
      <c r="F39" s="287"/>
      <c r="G39" s="287" t="s">
        <v>1656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158</v>
      </c>
      <c r="F40" s="287"/>
      <c r="G40" s="287" t="s">
        <v>1657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159</v>
      </c>
      <c r="F41" s="287"/>
      <c r="G41" s="287" t="s">
        <v>1658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1659</v>
      </c>
      <c r="F42" s="287"/>
      <c r="G42" s="287" t="s">
        <v>1660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1661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1662</v>
      </c>
      <c r="F44" s="287"/>
      <c r="G44" s="287" t="s">
        <v>1663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161</v>
      </c>
      <c r="F45" s="287"/>
      <c r="G45" s="287" t="s">
        <v>1664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1665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1666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1667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1668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1669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1670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1671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1672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1673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1674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1675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1676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1677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1678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1679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1680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1681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1682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1683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1684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1685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1686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1687</v>
      </c>
      <c r="D76" s="305"/>
      <c r="E76" s="305"/>
      <c r="F76" s="305" t="s">
        <v>1688</v>
      </c>
      <c r="G76" s="306"/>
      <c r="H76" s="305" t="s">
        <v>57</v>
      </c>
      <c r="I76" s="305" t="s">
        <v>60</v>
      </c>
      <c r="J76" s="305" t="s">
        <v>1689</v>
      </c>
      <c r="K76" s="304"/>
    </row>
    <row r="77" s="1" customFormat="1" ht="17.25" customHeight="1">
      <c r="B77" s="302"/>
      <c r="C77" s="307" t="s">
        <v>1690</v>
      </c>
      <c r="D77" s="307"/>
      <c r="E77" s="307"/>
      <c r="F77" s="308" t="s">
        <v>1691</v>
      </c>
      <c r="G77" s="309"/>
      <c r="H77" s="307"/>
      <c r="I77" s="307"/>
      <c r="J77" s="307" t="s">
        <v>1692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56</v>
      </c>
      <c r="D79" s="312"/>
      <c r="E79" s="312"/>
      <c r="F79" s="313" t="s">
        <v>1693</v>
      </c>
      <c r="G79" s="314"/>
      <c r="H79" s="290" t="s">
        <v>1694</v>
      </c>
      <c r="I79" s="290" t="s">
        <v>1695</v>
      </c>
      <c r="J79" s="290">
        <v>20</v>
      </c>
      <c r="K79" s="304"/>
    </row>
    <row r="80" s="1" customFormat="1" ht="15" customHeight="1">
      <c r="B80" s="302"/>
      <c r="C80" s="290" t="s">
        <v>1696</v>
      </c>
      <c r="D80" s="290"/>
      <c r="E80" s="290"/>
      <c r="F80" s="313" t="s">
        <v>1693</v>
      </c>
      <c r="G80" s="314"/>
      <c r="H80" s="290" t="s">
        <v>1697</v>
      </c>
      <c r="I80" s="290" t="s">
        <v>1695</v>
      </c>
      <c r="J80" s="290">
        <v>120</v>
      </c>
      <c r="K80" s="304"/>
    </row>
    <row r="81" s="1" customFormat="1" ht="15" customHeight="1">
      <c r="B81" s="315"/>
      <c r="C81" s="290" t="s">
        <v>1698</v>
      </c>
      <c r="D81" s="290"/>
      <c r="E81" s="290"/>
      <c r="F81" s="313" t="s">
        <v>1699</v>
      </c>
      <c r="G81" s="314"/>
      <c r="H81" s="290" t="s">
        <v>1700</v>
      </c>
      <c r="I81" s="290" t="s">
        <v>1695</v>
      </c>
      <c r="J81" s="290">
        <v>50</v>
      </c>
      <c r="K81" s="304"/>
    </row>
    <row r="82" s="1" customFormat="1" ht="15" customHeight="1">
      <c r="B82" s="315"/>
      <c r="C82" s="290" t="s">
        <v>1701</v>
      </c>
      <c r="D82" s="290"/>
      <c r="E82" s="290"/>
      <c r="F82" s="313" t="s">
        <v>1693</v>
      </c>
      <c r="G82" s="314"/>
      <c r="H82" s="290" t="s">
        <v>1702</v>
      </c>
      <c r="I82" s="290" t="s">
        <v>1703</v>
      </c>
      <c r="J82" s="290"/>
      <c r="K82" s="304"/>
    </row>
    <row r="83" s="1" customFormat="1" ht="15" customHeight="1">
      <c r="B83" s="315"/>
      <c r="C83" s="316" t="s">
        <v>1704</v>
      </c>
      <c r="D83" s="316"/>
      <c r="E83" s="316"/>
      <c r="F83" s="317" t="s">
        <v>1699</v>
      </c>
      <c r="G83" s="316"/>
      <c r="H83" s="316" t="s">
        <v>1705</v>
      </c>
      <c r="I83" s="316" t="s">
        <v>1695</v>
      </c>
      <c r="J83" s="316">
        <v>15</v>
      </c>
      <c r="K83" s="304"/>
    </row>
    <row r="84" s="1" customFormat="1" ht="15" customHeight="1">
      <c r="B84" s="315"/>
      <c r="C84" s="316" t="s">
        <v>1706</v>
      </c>
      <c r="D84" s="316"/>
      <c r="E84" s="316"/>
      <c r="F84" s="317" t="s">
        <v>1699</v>
      </c>
      <c r="G84" s="316"/>
      <c r="H84" s="316" t="s">
        <v>1707</v>
      </c>
      <c r="I84" s="316" t="s">
        <v>1695</v>
      </c>
      <c r="J84" s="316">
        <v>15</v>
      </c>
      <c r="K84" s="304"/>
    </row>
    <row r="85" s="1" customFormat="1" ht="15" customHeight="1">
      <c r="B85" s="315"/>
      <c r="C85" s="316" t="s">
        <v>1708</v>
      </c>
      <c r="D85" s="316"/>
      <c r="E85" s="316"/>
      <c r="F85" s="317" t="s">
        <v>1699</v>
      </c>
      <c r="G85" s="316"/>
      <c r="H85" s="316" t="s">
        <v>1709</v>
      </c>
      <c r="I85" s="316" t="s">
        <v>1695</v>
      </c>
      <c r="J85" s="316">
        <v>20</v>
      </c>
      <c r="K85" s="304"/>
    </row>
    <row r="86" s="1" customFormat="1" ht="15" customHeight="1">
      <c r="B86" s="315"/>
      <c r="C86" s="316" t="s">
        <v>1710</v>
      </c>
      <c r="D86" s="316"/>
      <c r="E86" s="316"/>
      <c r="F86" s="317" t="s">
        <v>1699</v>
      </c>
      <c r="G86" s="316"/>
      <c r="H86" s="316" t="s">
        <v>1711</v>
      </c>
      <c r="I86" s="316" t="s">
        <v>1695</v>
      </c>
      <c r="J86" s="316">
        <v>20</v>
      </c>
      <c r="K86" s="304"/>
    </row>
    <row r="87" s="1" customFormat="1" ht="15" customHeight="1">
      <c r="B87" s="315"/>
      <c r="C87" s="290" t="s">
        <v>1712</v>
      </c>
      <c r="D87" s="290"/>
      <c r="E87" s="290"/>
      <c r="F87" s="313" t="s">
        <v>1699</v>
      </c>
      <c r="G87" s="314"/>
      <c r="H87" s="290" t="s">
        <v>1713</v>
      </c>
      <c r="I87" s="290" t="s">
        <v>1695</v>
      </c>
      <c r="J87" s="290">
        <v>50</v>
      </c>
      <c r="K87" s="304"/>
    </row>
    <row r="88" s="1" customFormat="1" ht="15" customHeight="1">
      <c r="B88" s="315"/>
      <c r="C88" s="290" t="s">
        <v>1714</v>
      </c>
      <c r="D88" s="290"/>
      <c r="E88" s="290"/>
      <c r="F88" s="313" t="s">
        <v>1699</v>
      </c>
      <c r="G88" s="314"/>
      <c r="H88" s="290" t="s">
        <v>1715</v>
      </c>
      <c r="I88" s="290" t="s">
        <v>1695</v>
      </c>
      <c r="J88" s="290">
        <v>20</v>
      </c>
      <c r="K88" s="304"/>
    </row>
    <row r="89" s="1" customFormat="1" ht="15" customHeight="1">
      <c r="B89" s="315"/>
      <c r="C89" s="290" t="s">
        <v>1716</v>
      </c>
      <c r="D89" s="290"/>
      <c r="E89" s="290"/>
      <c r="F89" s="313" t="s">
        <v>1699</v>
      </c>
      <c r="G89" s="314"/>
      <c r="H89" s="290" t="s">
        <v>1717</v>
      </c>
      <c r="I89" s="290" t="s">
        <v>1695</v>
      </c>
      <c r="J89" s="290">
        <v>20</v>
      </c>
      <c r="K89" s="304"/>
    </row>
    <row r="90" s="1" customFormat="1" ht="15" customHeight="1">
      <c r="B90" s="315"/>
      <c r="C90" s="290" t="s">
        <v>1718</v>
      </c>
      <c r="D90" s="290"/>
      <c r="E90" s="290"/>
      <c r="F90" s="313" t="s">
        <v>1699</v>
      </c>
      <c r="G90" s="314"/>
      <c r="H90" s="290" t="s">
        <v>1719</v>
      </c>
      <c r="I90" s="290" t="s">
        <v>1695</v>
      </c>
      <c r="J90" s="290">
        <v>50</v>
      </c>
      <c r="K90" s="304"/>
    </row>
    <row r="91" s="1" customFormat="1" ht="15" customHeight="1">
      <c r="B91" s="315"/>
      <c r="C91" s="290" t="s">
        <v>1720</v>
      </c>
      <c r="D91" s="290"/>
      <c r="E91" s="290"/>
      <c r="F91" s="313" t="s">
        <v>1699</v>
      </c>
      <c r="G91" s="314"/>
      <c r="H91" s="290" t="s">
        <v>1720</v>
      </c>
      <c r="I91" s="290" t="s">
        <v>1695</v>
      </c>
      <c r="J91" s="290">
        <v>50</v>
      </c>
      <c r="K91" s="304"/>
    </row>
    <row r="92" s="1" customFormat="1" ht="15" customHeight="1">
      <c r="B92" s="315"/>
      <c r="C92" s="290" t="s">
        <v>1721</v>
      </c>
      <c r="D92" s="290"/>
      <c r="E92" s="290"/>
      <c r="F92" s="313" t="s">
        <v>1699</v>
      </c>
      <c r="G92" s="314"/>
      <c r="H92" s="290" t="s">
        <v>1722</v>
      </c>
      <c r="I92" s="290" t="s">
        <v>1695</v>
      </c>
      <c r="J92" s="290">
        <v>255</v>
      </c>
      <c r="K92" s="304"/>
    </row>
    <row r="93" s="1" customFormat="1" ht="15" customHeight="1">
      <c r="B93" s="315"/>
      <c r="C93" s="290" t="s">
        <v>1723</v>
      </c>
      <c r="D93" s="290"/>
      <c r="E93" s="290"/>
      <c r="F93" s="313" t="s">
        <v>1693</v>
      </c>
      <c r="G93" s="314"/>
      <c r="H93" s="290" t="s">
        <v>1724</v>
      </c>
      <c r="I93" s="290" t="s">
        <v>1725</v>
      </c>
      <c r="J93" s="290"/>
      <c r="K93" s="304"/>
    </row>
    <row r="94" s="1" customFormat="1" ht="15" customHeight="1">
      <c r="B94" s="315"/>
      <c r="C94" s="290" t="s">
        <v>1726</v>
      </c>
      <c r="D94" s="290"/>
      <c r="E94" s="290"/>
      <c r="F94" s="313" t="s">
        <v>1693</v>
      </c>
      <c r="G94" s="314"/>
      <c r="H94" s="290" t="s">
        <v>1727</v>
      </c>
      <c r="I94" s="290" t="s">
        <v>1728</v>
      </c>
      <c r="J94" s="290"/>
      <c r="K94" s="304"/>
    </row>
    <row r="95" s="1" customFormat="1" ht="15" customHeight="1">
      <c r="B95" s="315"/>
      <c r="C95" s="290" t="s">
        <v>1729</v>
      </c>
      <c r="D95" s="290"/>
      <c r="E95" s="290"/>
      <c r="F95" s="313" t="s">
        <v>1693</v>
      </c>
      <c r="G95" s="314"/>
      <c r="H95" s="290" t="s">
        <v>1729</v>
      </c>
      <c r="I95" s="290" t="s">
        <v>1728</v>
      </c>
      <c r="J95" s="290"/>
      <c r="K95" s="304"/>
    </row>
    <row r="96" s="1" customFormat="1" ht="15" customHeight="1">
      <c r="B96" s="315"/>
      <c r="C96" s="290" t="s">
        <v>41</v>
      </c>
      <c r="D96" s="290"/>
      <c r="E96" s="290"/>
      <c r="F96" s="313" t="s">
        <v>1693</v>
      </c>
      <c r="G96" s="314"/>
      <c r="H96" s="290" t="s">
        <v>1730</v>
      </c>
      <c r="I96" s="290" t="s">
        <v>1728</v>
      </c>
      <c r="J96" s="290"/>
      <c r="K96" s="304"/>
    </row>
    <row r="97" s="1" customFormat="1" ht="15" customHeight="1">
      <c r="B97" s="315"/>
      <c r="C97" s="290" t="s">
        <v>51</v>
      </c>
      <c r="D97" s="290"/>
      <c r="E97" s="290"/>
      <c r="F97" s="313" t="s">
        <v>1693</v>
      </c>
      <c r="G97" s="314"/>
      <c r="H97" s="290" t="s">
        <v>1731</v>
      </c>
      <c r="I97" s="290" t="s">
        <v>1728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1732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1687</v>
      </c>
      <c r="D103" s="305"/>
      <c r="E103" s="305"/>
      <c r="F103" s="305" t="s">
        <v>1688</v>
      </c>
      <c r="G103" s="306"/>
      <c r="H103" s="305" t="s">
        <v>57</v>
      </c>
      <c r="I103" s="305" t="s">
        <v>60</v>
      </c>
      <c r="J103" s="305" t="s">
        <v>1689</v>
      </c>
      <c r="K103" s="304"/>
    </row>
    <row r="104" s="1" customFormat="1" ht="17.25" customHeight="1">
      <c r="B104" s="302"/>
      <c r="C104" s="307" t="s">
        <v>1690</v>
      </c>
      <c r="D104" s="307"/>
      <c r="E104" s="307"/>
      <c r="F104" s="308" t="s">
        <v>1691</v>
      </c>
      <c r="G104" s="309"/>
      <c r="H104" s="307"/>
      <c r="I104" s="307"/>
      <c r="J104" s="307" t="s">
        <v>1692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56</v>
      </c>
      <c r="D106" s="312"/>
      <c r="E106" s="312"/>
      <c r="F106" s="313" t="s">
        <v>1693</v>
      </c>
      <c r="G106" s="290"/>
      <c r="H106" s="290" t="s">
        <v>1733</v>
      </c>
      <c r="I106" s="290" t="s">
        <v>1695</v>
      </c>
      <c r="J106" s="290">
        <v>20</v>
      </c>
      <c r="K106" s="304"/>
    </row>
    <row r="107" s="1" customFormat="1" ht="15" customHeight="1">
      <c r="B107" s="302"/>
      <c r="C107" s="290" t="s">
        <v>1696</v>
      </c>
      <c r="D107" s="290"/>
      <c r="E107" s="290"/>
      <c r="F107" s="313" t="s">
        <v>1693</v>
      </c>
      <c r="G107" s="290"/>
      <c r="H107" s="290" t="s">
        <v>1733</v>
      </c>
      <c r="I107" s="290" t="s">
        <v>1695</v>
      </c>
      <c r="J107" s="290">
        <v>120</v>
      </c>
      <c r="K107" s="304"/>
    </row>
    <row r="108" s="1" customFormat="1" ht="15" customHeight="1">
      <c r="B108" s="315"/>
      <c r="C108" s="290" t="s">
        <v>1698</v>
      </c>
      <c r="D108" s="290"/>
      <c r="E108" s="290"/>
      <c r="F108" s="313" t="s">
        <v>1699</v>
      </c>
      <c r="G108" s="290"/>
      <c r="H108" s="290" t="s">
        <v>1733</v>
      </c>
      <c r="I108" s="290" t="s">
        <v>1695</v>
      </c>
      <c r="J108" s="290">
        <v>50</v>
      </c>
      <c r="K108" s="304"/>
    </row>
    <row r="109" s="1" customFormat="1" ht="15" customHeight="1">
      <c r="B109" s="315"/>
      <c r="C109" s="290" t="s">
        <v>1701</v>
      </c>
      <c r="D109" s="290"/>
      <c r="E109" s="290"/>
      <c r="F109" s="313" t="s">
        <v>1693</v>
      </c>
      <c r="G109" s="290"/>
      <c r="H109" s="290" t="s">
        <v>1733</v>
      </c>
      <c r="I109" s="290" t="s">
        <v>1703</v>
      </c>
      <c r="J109" s="290"/>
      <c r="K109" s="304"/>
    </row>
    <row r="110" s="1" customFormat="1" ht="15" customHeight="1">
      <c r="B110" s="315"/>
      <c r="C110" s="290" t="s">
        <v>1712</v>
      </c>
      <c r="D110" s="290"/>
      <c r="E110" s="290"/>
      <c r="F110" s="313" t="s">
        <v>1699</v>
      </c>
      <c r="G110" s="290"/>
      <c r="H110" s="290" t="s">
        <v>1733</v>
      </c>
      <c r="I110" s="290" t="s">
        <v>1695</v>
      </c>
      <c r="J110" s="290">
        <v>50</v>
      </c>
      <c r="K110" s="304"/>
    </row>
    <row r="111" s="1" customFormat="1" ht="15" customHeight="1">
      <c r="B111" s="315"/>
      <c r="C111" s="290" t="s">
        <v>1720</v>
      </c>
      <c r="D111" s="290"/>
      <c r="E111" s="290"/>
      <c r="F111" s="313" t="s">
        <v>1699</v>
      </c>
      <c r="G111" s="290"/>
      <c r="H111" s="290" t="s">
        <v>1733</v>
      </c>
      <c r="I111" s="290" t="s">
        <v>1695</v>
      </c>
      <c r="J111" s="290">
        <v>50</v>
      </c>
      <c r="K111" s="304"/>
    </row>
    <row r="112" s="1" customFormat="1" ht="15" customHeight="1">
      <c r="B112" s="315"/>
      <c r="C112" s="290" t="s">
        <v>1718</v>
      </c>
      <c r="D112" s="290"/>
      <c r="E112" s="290"/>
      <c r="F112" s="313" t="s">
        <v>1699</v>
      </c>
      <c r="G112" s="290"/>
      <c r="H112" s="290" t="s">
        <v>1733</v>
      </c>
      <c r="I112" s="290" t="s">
        <v>1695</v>
      </c>
      <c r="J112" s="290">
        <v>50</v>
      </c>
      <c r="K112" s="304"/>
    </row>
    <row r="113" s="1" customFormat="1" ht="15" customHeight="1">
      <c r="B113" s="315"/>
      <c r="C113" s="290" t="s">
        <v>56</v>
      </c>
      <c r="D113" s="290"/>
      <c r="E113" s="290"/>
      <c r="F113" s="313" t="s">
        <v>1693</v>
      </c>
      <c r="G113" s="290"/>
      <c r="H113" s="290" t="s">
        <v>1734</v>
      </c>
      <c r="I113" s="290" t="s">
        <v>1695</v>
      </c>
      <c r="J113" s="290">
        <v>20</v>
      </c>
      <c r="K113" s="304"/>
    </row>
    <row r="114" s="1" customFormat="1" ht="15" customHeight="1">
      <c r="B114" s="315"/>
      <c r="C114" s="290" t="s">
        <v>1735</v>
      </c>
      <c r="D114" s="290"/>
      <c r="E114" s="290"/>
      <c r="F114" s="313" t="s">
        <v>1693</v>
      </c>
      <c r="G114" s="290"/>
      <c r="H114" s="290" t="s">
        <v>1736</v>
      </c>
      <c r="I114" s="290" t="s">
        <v>1695</v>
      </c>
      <c r="J114" s="290">
        <v>120</v>
      </c>
      <c r="K114" s="304"/>
    </row>
    <row r="115" s="1" customFormat="1" ht="15" customHeight="1">
      <c r="B115" s="315"/>
      <c r="C115" s="290" t="s">
        <v>41</v>
      </c>
      <c r="D115" s="290"/>
      <c r="E115" s="290"/>
      <c r="F115" s="313" t="s">
        <v>1693</v>
      </c>
      <c r="G115" s="290"/>
      <c r="H115" s="290" t="s">
        <v>1737</v>
      </c>
      <c r="I115" s="290" t="s">
        <v>1728</v>
      </c>
      <c r="J115" s="290"/>
      <c r="K115" s="304"/>
    </row>
    <row r="116" s="1" customFormat="1" ht="15" customHeight="1">
      <c r="B116" s="315"/>
      <c r="C116" s="290" t="s">
        <v>51</v>
      </c>
      <c r="D116" s="290"/>
      <c r="E116" s="290"/>
      <c r="F116" s="313" t="s">
        <v>1693</v>
      </c>
      <c r="G116" s="290"/>
      <c r="H116" s="290" t="s">
        <v>1738</v>
      </c>
      <c r="I116" s="290" t="s">
        <v>1728</v>
      </c>
      <c r="J116" s="290"/>
      <c r="K116" s="304"/>
    </row>
    <row r="117" s="1" customFormat="1" ht="15" customHeight="1">
      <c r="B117" s="315"/>
      <c r="C117" s="290" t="s">
        <v>60</v>
      </c>
      <c r="D117" s="290"/>
      <c r="E117" s="290"/>
      <c r="F117" s="313" t="s">
        <v>1693</v>
      </c>
      <c r="G117" s="290"/>
      <c r="H117" s="290" t="s">
        <v>1739</v>
      </c>
      <c r="I117" s="290" t="s">
        <v>1740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1741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1687</v>
      </c>
      <c r="D123" s="305"/>
      <c r="E123" s="305"/>
      <c r="F123" s="305" t="s">
        <v>1688</v>
      </c>
      <c r="G123" s="306"/>
      <c r="H123" s="305" t="s">
        <v>57</v>
      </c>
      <c r="I123" s="305" t="s">
        <v>60</v>
      </c>
      <c r="J123" s="305" t="s">
        <v>1689</v>
      </c>
      <c r="K123" s="334"/>
    </row>
    <row r="124" s="1" customFormat="1" ht="17.25" customHeight="1">
      <c r="B124" s="333"/>
      <c r="C124" s="307" t="s">
        <v>1690</v>
      </c>
      <c r="D124" s="307"/>
      <c r="E124" s="307"/>
      <c r="F124" s="308" t="s">
        <v>1691</v>
      </c>
      <c r="G124" s="309"/>
      <c r="H124" s="307"/>
      <c r="I124" s="307"/>
      <c r="J124" s="307" t="s">
        <v>1692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1696</v>
      </c>
      <c r="D126" s="312"/>
      <c r="E126" s="312"/>
      <c r="F126" s="313" t="s">
        <v>1693</v>
      </c>
      <c r="G126" s="290"/>
      <c r="H126" s="290" t="s">
        <v>1733</v>
      </c>
      <c r="I126" s="290" t="s">
        <v>1695</v>
      </c>
      <c r="J126" s="290">
        <v>120</v>
      </c>
      <c r="K126" s="338"/>
    </row>
    <row r="127" s="1" customFormat="1" ht="15" customHeight="1">
      <c r="B127" s="335"/>
      <c r="C127" s="290" t="s">
        <v>1742</v>
      </c>
      <c r="D127" s="290"/>
      <c r="E127" s="290"/>
      <c r="F127" s="313" t="s">
        <v>1693</v>
      </c>
      <c r="G127" s="290"/>
      <c r="H127" s="290" t="s">
        <v>1743</v>
      </c>
      <c r="I127" s="290" t="s">
        <v>1695</v>
      </c>
      <c r="J127" s="290" t="s">
        <v>1744</v>
      </c>
      <c r="K127" s="338"/>
    </row>
    <row r="128" s="1" customFormat="1" ht="15" customHeight="1">
      <c r="B128" s="335"/>
      <c r="C128" s="290" t="s">
        <v>92</v>
      </c>
      <c r="D128" s="290"/>
      <c r="E128" s="290"/>
      <c r="F128" s="313" t="s">
        <v>1693</v>
      </c>
      <c r="G128" s="290"/>
      <c r="H128" s="290" t="s">
        <v>1745</v>
      </c>
      <c r="I128" s="290" t="s">
        <v>1695</v>
      </c>
      <c r="J128" s="290" t="s">
        <v>1744</v>
      </c>
      <c r="K128" s="338"/>
    </row>
    <row r="129" s="1" customFormat="1" ht="15" customHeight="1">
      <c r="B129" s="335"/>
      <c r="C129" s="290" t="s">
        <v>1704</v>
      </c>
      <c r="D129" s="290"/>
      <c r="E129" s="290"/>
      <c r="F129" s="313" t="s">
        <v>1699</v>
      </c>
      <c r="G129" s="290"/>
      <c r="H129" s="290" t="s">
        <v>1705</v>
      </c>
      <c r="I129" s="290" t="s">
        <v>1695</v>
      </c>
      <c r="J129" s="290">
        <v>15</v>
      </c>
      <c r="K129" s="338"/>
    </row>
    <row r="130" s="1" customFormat="1" ht="15" customHeight="1">
      <c r="B130" s="335"/>
      <c r="C130" s="316" t="s">
        <v>1706</v>
      </c>
      <c r="D130" s="316"/>
      <c r="E130" s="316"/>
      <c r="F130" s="317" t="s">
        <v>1699</v>
      </c>
      <c r="G130" s="316"/>
      <c r="H130" s="316" t="s">
        <v>1707</v>
      </c>
      <c r="I130" s="316" t="s">
        <v>1695</v>
      </c>
      <c r="J130" s="316">
        <v>15</v>
      </c>
      <c r="K130" s="338"/>
    </row>
    <row r="131" s="1" customFormat="1" ht="15" customHeight="1">
      <c r="B131" s="335"/>
      <c r="C131" s="316" t="s">
        <v>1708</v>
      </c>
      <c r="D131" s="316"/>
      <c r="E131" s="316"/>
      <c r="F131" s="317" t="s">
        <v>1699</v>
      </c>
      <c r="G131" s="316"/>
      <c r="H131" s="316" t="s">
        <v>1709</v>
      </c>
      <c r="I131" s="316" t="s">
        <v>1695</v>
      </c>
      <c r="J131" s="316">
        <v>20</v>
      </c>
      <c r="K131" s="338"/>
    </row>
    <row r="132" s="1" customFormat="1" ht="15" customHeight="1">
      <c r="B132" s="335"/>
      <c r="C132" s="316" t="s">
        <v>1710</v>
      </c>
      <c r="D132" s="316"/>
      <c r="E132" s="316"/>
      <c r="F132" s="317" t="s">
        <v>1699</v>
      </c>
      <c r="G132" s="316"/>
      <c r="H132" s="316" t="s">
        <v>1711</v>
      </c>
      <c r="I132" s="316" t="s">
        <v>1695</v>
      </c>
      <c r="J132" s="316">
        <v>20</v>
      </c>
      <c r="K132" s="338"/>
    </row>
    <row r="133" s="1" customFormat="1" ht="15" customHeight="1">
      <c r="B133" s="335"/>
      <c r="C133" s="290" t="s">
        <v>1698</v>
      </c>
      <c r="D133" s="290"/>
      <c r="E133" s="290"/>
      <c r="F133" s="313" t="s">
        <v>1699</v>
      </c>
      <c r="G133" s="290"/>
      <c r="H133" s="290" t="s">
        <v>1733</v>
      </c>
      <c r="I133" s="290" t="s">
        <v>1695</v>
      </c>
      <c r="J133" s="290">
        <v>50</v>
      </c>
      <c r="K133" s="338"/>
    </row>
    <row r="134" s="1" customFormat="1" ht="15" customHeight="1">
      <c r="B134" s="335"/>
      <c r="C134" s="290" t="s">
        <v>1712</v>
      </c>
      <c r="D134" s="290"/>
      <c r="E134" s="290"/>
      <c r="F134" s="313" t="s">
        <v>1699</v>
      </c>
      <c r="G134" s="290"/>
      <c r="H134" s="290" t="s">
        <v>1733</v>
      </c>
      <c r="I134" s="290" t="s">
        <v>1695</v>
      </c>
      <c r="J134" s="290">
        <v>50</v>
      </c>
      <c r="K134" s="338"/>
    </row>
    <row r="135" s="1" customFormat="1" ht="15" customHeight="1">
      <c r="B135" s="335"/>
      <c r="C135" s="290" t="s">
        <v>1718</v>
      </c>
      <c r="D135" s="290"/>
      <c r="E135" s="290"/>
      <c r="F135" s="313" t="s">
        <v>1699</v>
      </c>
      <c r="G135" s="290"/>
      <c r="H135" s="290" t="s">
        <v>1733</v>
      </c>
      <c r="I135" s="290" t="s">
        <v>1695</v>
      </c>
      <c r="J135" s="290">
        <v>50</v>
      </c>
      <c r="K135" s="338"/>
    </row>
    <row r="136" s="1" customFormat="1" ht="15" customHeight="1">
      <c r="B136" s="335"/>
      <c r="C136" s="290" t="s">
        <v>1720</v>
      </c>
      <c r="D136" s="290"/>
      <c r="E136" s="290"/>
      <c r="F136" s="313" t="s">
        <v>1699</v>
      </c>
      <c r="G136" s="290"/>
      <c r="H136" s="290" t="s">
        <v>1733</v>
      </c>
      <c r="I136" s="290" t="s">
        <v>1695</v>
      </c>
      <c r="J136" s="290">
        <v>50</v>
      </c>
      <c r="K136" s="338"/>
    </row>
    <row r="137" s="1" customFormat="1" ht="15" customHeight="1">
      <c r="B137" s="335"/>
      <c r="C137" s="290" t="s">
        <v>1721</v>
      </c>
      <c r="D137" s="290"/>
      <c r="E137" s="290"/>
      <c r="F137" s="313" t="s">
        <v>1699</v>
      </c>
      <c r="G137" s="290"/>
      <c r="H137" s="290" t="s">
        <v>1746</v>
      </c>
      <c r="I137" s="290" t="s">
        <v>1695</v>
      </c>
      <c r="J137" s="290">
        <v>255</v>
      </c>
      <c r="K137" s="338"/>
    </row>
    <row r="138" s="1" customFormat="1" ht="15" customHeight="1">
      <c r="B138" s="335"/>
      <c r="C138" s="290" t="s">
        <v>1723</v>
      </c>
      <c r="D138" s="290"/>
      <c r="E138" s="290"/>
      <c r="F138" s="313" t="s">
        <v>1693</v>
      </c>
      <c r="G138" s="290"/>
      <c r="H138" s="290" t="s">
        <v>1747</v>
      </c>
      <c r="I138" s="290" t="s">
        <v>1725</v>
      </c>
      <c r="J138" s="290"/>
      <c r="K138" s="338"/>
    </row>
    <row r="139" s="1" customFormat="1" ht="15" customHeight="1">
      <c r="B139" s="335"/>
      <c r="C139" s="290" t="s">
        <v>1726</v>
      </c>
      <c r="D139" s="290"/>
      <c r="E139" s="290"/>
      <c r="F139" s="313" t="s">
        <v>1693</v>
      </c>
      <c r="G139" s="290"/>
      <c r="H139" s="290" t="s">
        <v>1748</v>
      </c>
      <c r="I139" s="290" t="s">
        <v>1728</v>
      </c>
      <c r="J139" s="290"/>
      <c r="K139" s="338"/>
    </row>
    <row r="140" s="1" customFormat="1" ht="15" customHeight="1">
      <c r="B140" s="335"/>
      <c r="C140" s="290" t="s">
        <v>1729</v>
      </c>
      <c r="D140" s="290"/>
      <c r="E140" s="290"/>
      <c r="F140" s="313" t="s">
        <v>1693</v>
      </c>
      <c r="G140" s="290"/>
      <c r="H140" s="290" t="s">
        <v>1729</v>
      </c>
      <c r="I140" s="290" t="s">
        <v>1728</v>
      </c>
      <c r="J140" s="290"/>
      <c r="K140" s="338"/>
    </row>
    <row r="141" s="1" customFormat="1" ht="15" customHeight="1">
      <c r="B141" s="335"/>
      <c r="C141" s="290" t="s">
        <v>41</v>
      </c>
      <c r="D141" s="290"/>
      <c r="E141" s="290"/>
      <c r="F141" s="313" t="s">
        <v>1693</v>
      </c>
      <c r="G141" s="290"/>
      <c r="H141" s="290" t="s">
        <v>1749</v>
      </c>
      <c r="I141" s="290" t="s">
        <v>1728</v>
      </c>
      <c r="J141" s="290"/>
      <c r="K141" s="338"/>
    </row>
    <row r="142" s="1" customFormat="1" ht="15" customHeight="1">
      <c r="B142" s="335"/>
      <c r="C142" s="290" t="s">
        <v>1750</v>
      </c>
      <c r="D142" s="290"/>
      <c r="E142" s="290"/>
      <c r="F142" s="313" t="s">
        <v>1693</v>
      </c>
      <c r="G142" s="290"/>
      <c r="H142" s="290" t="s">
        <v>1751</v>
      </c>
      <c r="I142" s="290" t="s">
        <v>1728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1752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1687</v>
      </c>
      <c r="D148" s="305"/>
      <c r="E148" s="305"/>
      <c r="F148" s="305" t="s">
        <v>1688</v>
      </c>
      <c r="G148" s="306"/>
      <c r="H148" s="305" t="s">
        <v>57</v>
      </c>
      <c r="I148" s="305" t="s">
        <v>60</v>
      </c>
      <c r="J148" s="305" t="s">
        <v>1689</v>
      </c>
      <c r="K148" s="304"/>
    </row>
    <row r="149" s="1" customFormat="1" ht="17.25" customHeight="1">
      <c r="B149" s="302"/>
      <c r="C149" s="307" t="s">
        <v>1690</v>
      </c>
      <c r="D149" s="307"/>
      <c r="E149" s="307"/>
      <c r="F149" s="308" t="s">
        <v>1691</v>
      </c>
      <c r="G149" s="309"/>
      <c r="H149" s="307"/>
      <c r="I149" s="307"/>
      <c r="J149" s="307" t="s">
        <v>1692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1696</v>
      </c>
      <c r="D151" s="290"/>
      <c r="E151" s="290"/>
      <c r="F151" s="343" t="s">
        <v>1693</v>
      </c>
      <c r="G151" s="290"/>
      <c r="H151" s="342" t="s">
        <v>1733</v>
      </c>
      <c r="I151" s="342" t="s">
        <v>1695</v>
      </c>
      <c r="J151" s="342">
        <v>120</v>
      </c>
      <c r="K151" s="338"/>
    </row>
    <row r="152" s="1" customFormat="1" ht="15" customHeight="1">
      <c r="B152" s="315"/>
      <c r="C152" s="342" t="s">
        <v>1742</v>
      </c>
      <c r="D152" s="290"/>
      <c r="E152" s="290"/>
      <c r="F152" s="343" t="s">
        <v>1693</v>
      </c>
      <c r="G152" s="290"/>
      <c r="H152" s="342" t="s">
        <v>1753</v>
      </c>
      <c r="I152" s="342" t="s">
        <v>1695</v>
      </c>
      <c r="J152" s="342" t="s">
        <v>1744</v>
      </c>
      <c r="K152" s="338"/>
    </row>
    <row r="153" s="1" customFormat="1" ht="15" customHeight="1">
      <c r="B153" s="315"/>
      <c r="C153" s="342" t="s">
        <v>92</v>
      </c>
      <c r="D153" s="290"/>
      <c r="E153" s="290"/>
      <c r="F153" s="343" t="s">
        <v>1693</v>
      </c>
      <c r="G153" s="290"/>
      <c r="H153" s="342" t="s">
        <v>1754</v>
      </c>
      <c r="I153" s="342" t="s">
        <v>1695</v>
      </c>
      <c r="J153" s="342" t="s">
        <v>1744</v>
      </c>
      <c r="K153" s="338"/>
    </row>
    <row r="154" s="1" customFormat="1" ht="15" customHeight="1">
      <c r="B154" s="315"/>
      <c r="C154" s="342" t="s">
        <v>1698</v>
      </c>
      <c r="D154" s="290"/>
      <c r="E154" s="290"/>
      <c r="F154" s="343" t="s">
        <v>1699</v>
      </c>
      <c r="G154" s="290"/>
      <c r="H154" s="342" t="s">
        <v>1733</v>
      </c>
      <c r="I154" s="342" t="s">
        <v>1695</v>
      </c>
      <c r="J154" s="342">
        <v>50</v>
      </c>
      <c r="K154" s="338"/>
    </row>
    <row r="155" s="1" customFormat="1" ht="15" customHeight="1">
      <c r="B155" s="315"/>
      <c r="C155" s="342" t="s">
        <v>1701</v>
      </c>
      <c r="D155" s="290"/>
      <c r="E155" s="290"/>
      <c r="F155" s="343" t="s">
        <v>1693</v>
      </c>
      <c r="G155" s="290"/>
      <c r="H155" s="342" t="s">
        <v>1733</v>
      </c>
      <c r="I155" s="342" t="s">
        <v>1703</v>
      </c>
      <c r="J155" s="342"/>
      <c r="K155" s="338"/>
    </row>
    <row r="156" s="1" customFormat="1" ht="15" customHeight="1">
      <c r="B156" s="315"/>
      <c r="C156" s="342" t="s">
        <v>1712</v>
      </c>
      <c r="D156" s="290"/>
      <c r="E156" s="290"/>
      <c r="F156" s="343" t="s">
        <v>1699</v>
      </c>
      <c r="G156" s="290"/>
      <c r="H156" s="342" t="s">
        <v>1733</v>
      </c>
      <c r="I156" s="342" t="s">
        <v>1695</v>
      </c>
      <c r="J156" s="342">
        <v>50</v>
      </c>
      <c r="K156" s="338"/>
    </row>
    <row r="157" s="1" customFormat="1" ht="15" customHeight="1">
      <c r="B157" s="315"/>
      <c r="C157" s="342" t="s">
        <v>1720</v>
      </c>
      <c r="D157" s="290"/>
      <c r="E157" s="290"/>
      <c r="F157" s="343" t="s">
        <v>1699</v>
      </c>
      <c r="G157" s="290"/>
      <c r="H157" s="342" t="s">
        <v>1733</v>
      </c>
      <c r="I157" s="342" t="s">
        <v>1695</v>
      </c>
      <c r="J157" s="342">
        <v>50</v>
      </c>
      <c r="K157" s="338"/>
    </row>
    <row r="158" s="1" customFormat="1" ht="15" customHeight="1">
      <c r="B158" s="315"/>
      <c r="C158" s="342" t="s">
        <v>1718</v>
      </c>
      <c r="D158" s="290"/>
      <c r="E158" s="290"/>
      <c r="F158" s="343" t="s">
        <v>1699</v>
      </c>
      <c r="G158" s="290"/>
      <c r="H158" s="342" t="s">
        <v>1733</v>
      </c>
      <c r="I158" s="342" t="s">
        <v>1695</v>
      </c>
      <c r="J158" s="342">
        <v>50</v>
      </c>
      <c r="K158" s="338"/>
    </row>
    <row r="159" s="1" customFormat="1" ht="15" customHeight="1">
      <c r="B159" s="315"/>
      <c r="C159" s="342" t="s">
        <v>137</v>
      </c>
      <c r="D159" s="290"/>
      <c r="E159" s="290"/>
      <c r="F159" s="343" t="s">
        <v>1693</v>
      </c>
      <c r="G159" s="290"/>
      <c r="H159" s="342" t="s">
        <v>1755</v>
      </c>
      <c r="I159" s="342" t="s">
        <v>1695</v>
      </c>
      <c r="J159" s="342" t="s">
        <v>1756</v>
      </c>
      <c r="K159" s="338"/>
    </row>
    <row r="160" s="1" customFormat="1" ht="15" customHeight="1">
      <c r="B160" s="315"/>
      <c r="C160" s="342" t="s">
        <v>1757</v>
      </c>
      <c r="D160" s="290"/>
      <c r="E160" s="290"/>
      <c r="F160" s="343" t="s">
        <v>1693</v>
      </c>
      <c r="G160" s="290"/>
      <c r="H160" s="342" t="s">
        <v>1758</v>
      </c>
      <c r="I160" s="342" t="s">
        <v>1728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1759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1687</v>
      </c>
      <c r="D166" s="305"/>
      <c r="E166" s="305"/>
      <c r="F166" s="305" t="s">
        <v>1688</v>
      </c>
      <c r="G166" s="347"/>
      <c r="H166" s="348" t="s">
        <v>57</v>
      </c>
      <c r="I166" s="348" t="s">
        <v>60</v>
      </c>
      <c r="J166" s="305" t="s">
        <v>1689</v>
      </c>
      <c r="K166" s="282"/>
    </row>
    <row r="167" s="1" customFormat="1" ht="17.25" customHeight="1">
      <c r="B167" s="283"/>
      <c r="C167" s="307" t="s">
        <v>1690</v>
      </c>
      <c r="D167" s="307"/>
      <c r="E167" s="307"/>
      <c r="F167" s="308" t="s">
        <v>1691</v>
      </c>
      <c r="G167" s="349"/>
      <c r="H167" s="350"/>
      <c r="I167" s="350"/>
      <c r="J167" s="307" t="s">
        <v>1692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1696</v>
      </c>
      <c r="D169" s="290"/>
      <c r="E169" s="290"/>
      <c r="F169" s="313" t="s">
        <v>1693</v>
      </c>
      <c r="G169" s="290"/>
      <c r="H169" s="290" t="s">
        <v>1733</v>
      </c>
      <c r="I169" s="290" t="s">
        <v>1695</v>
      </c>
      <c r="J169" s="290">
        <v>120</v>
      </c>
      <c r="K169" s="338"/>
    </row>
    <row r="170" s="1" customFormat="1" ht="15" customHeight="1">
      <c r="B170" s="315"/>
      <c r="C170" s="290" t="s">
        <v>1742</v>
      </c>
      <c r="D170" s="290"/>
      <c r="E170" s="290"/>
      <c r="F170" s="313" t="s">
        <v>1693</v>
      </c>
      <c r="G170" s="290"/>
      <c r="H170" s="290" t="s">
        <v>1743</v>
      </c>
      <c r="I170" s="290" t="s">
        <v>1695</v>
      </c>
      <c r="J170" s="290" t="s">
        <v>1744</v>
      </c>
      <c r="K170" s="338"/>
    </row>
    <row r="171" s="1" customFormat="1" ht="15" customHeight="1">
      <c r="B171" s="315"/>
      <c r="C171" s="290" t="s">
        <v>92</v>
      </c>
      <c r="D171" s="290"/>
      <c r="E171" s="290"/>
      <c r="F171" s="313" t="s">
        <v>1693</v>
      </c>
      <c r="G171" s="290"/>
      <c r="H171" s="290" t="s">
        <v>1760</v>
      </c>
      <c r="I171" s="290" t="s">
        <v>1695</v>
      </c>
      <c r="J171" s="290" t="s">
        <v>1744</v>
      </c>
      <c r="K171" s="338"/>
    </row>
    <row r="172" s="1" customFormat="1" ht="15" customHeight="1">
      <c r="B172" s="315"/>
      <c r="C172" s="290" t="s">
        <v>1698</v>
      </c>
      <c r="D172" s="290"/>
      <c r="E172" s="290"/>
      <c r="F172" s="313" t="s">
        <v>1699</v>
      </c>
      <c r="G172" s="290"/>
      <c r="H172" s="290" t="s">
        <v>1760</v>
      </c>
      <c r="I172" s="290" t="s">
        <v>1695</v>
      </c>
      <c r="J172" s="290">
        <v>50</v>
      </c>
      <c r="K172" s="338"/>
    </row>
    <row r="173" s="1" customFormat="1" ht="15" customHeight="1">
      <c r="B173" s="315"/>
      <c r="C173" s="290" t="s">
        <v>1701</v>
      </c>
      <c r="D173" s="290"/>
      <c r="E173" s="290"/>
      <c r="F173" s="313" t="s">
        <v>1693</v>
      </c>
      <c r="G173" s="290"/>
      <c r="H173" s="290" t="s">
        <v>1760</v>
      </c>
      <c r="I173" s="290" t="s">
        <v>1703</v>
      </c>
      <c r="J173" s="290"/>
      <c r="K173" s="338"/>
    </row>
    <row r="174" s="1" customFormat="1" ht="15" customHeight="1">
      <c r="B174" s="315"/>
      <c r="C174" s="290" t="s">
        <v>1712</v>
      </c>
      <c r="D174" s="290"/>
      <c r="E174" s="290"/>
      <c r="F174" s="313" t="s">
        <v>1699</v>
      </c>
      <c r="G174" s="290"/>
      <c r="H174" s="290" t="s">
        <v>1760</v>
      </c>
      <c r="I174" s="290" t="s">
        <v>1695</v>
      </c>
      <c r="J174" s="290">
        <v>50</v>
      </c>
      <c r="K174" s="338"/>
    </row>
    <row r="175" s="1" customFormat="1" ht="15" customHeight="1">
      <c r="B175" s="315"/>
      <c r="C175" s="290" t="s">
        <v>1720</v>
      </c>
      <c r="D175" s="290"/>
      <c r="E175" s="290"/>
      <c r="F175" s="313" t="s">
        <v>1699</v>
      </c>
      <c r="G175" s="290"/>
      <c r="H175" s="290" t="s">
        <v>1760</v>
      </c>
      <c r="I175" s="290" t="s">
        <v>1695</v>
      </c>
      <c r="J175" s="290">
        <v>50</v>
      </c>
      <c r="K175" s="338"/>
    </row>
    <row r="176" s="1" customFormat="1" ht="15" customHeight="1">
      <c r="B176" s="315"/>
      <c r="C176" s="290" t="s">
        <v>1718</v>
      </c>
      <c r="D176" s="290"/>
      <c r="E176" s="290"/>
      <c r="F176" s="313" t="s">
        <v>1699</v>
      </c>
      <c r="G176" s="290"/>
      <c r="H176" s="290" t="s">
        <v>1760</v>
      </c>
      <c r="I176" s="290" t="s">
        <v>1695</v>
      </c>
      <c r="J176" s="290">
        <v>50</v>
      </c>
      <c r="K176" s="338"/>
    </row>
    <row r="177" s="1" customFormat="1" ht="15" customHeight="1">
      <c r="B177" s="315"/>
      <c r="C177" s="290" t="s">
        <v>157</v>
      </c>
      <c r="D177" s="290"/>
      <c r="E177" s="290"/>
      <c r="F177" s="313" t="s">
        <v>1693</v>
      </c>
      <c r="G177" s="290"/>
      <c r="H177" s="290" t="s">
        <v>1761</v>
      </c>
      <c r="I177" s="290" t="s">
        <v>1762</v>
      </c>
      <c r="J177" s="290"/>
      <c r="K177" s="338"/>
    </row>
    <row r="178" s="1" customFormat="1" ht="15" customHeight="1">
      <c r="B178" s="315"/>
      <c r="C178" s="290" t="s">
        <v>60</v>
      </c>
      <c r="D178" s="290"/>
      <c r="E178" s="290"/>
      <c r="F178" s="313" t="s">
        <v>1693</v>
      </c>
      <c r="G178" s="290"/>
      <c r="H178" s="290" t="s">
        <v>1763</v>
      </c>
      <c r="I178" s="290" t="s">
        <v>1764</v>
      </c>
      <c r="J178" s="290">
        <v>1</v>
      </c>
      <c r="K178" s="338"/>
    </row>
    <row r="179" s="1" customFormat="1" ht="15" customHeight="1">
      <c r="B179" s="315"/>
      <c r="C179" s="290" t="s">
        <v>56</v>
      </c>
      <c r="D179" s="290"/>
      <c r="E179" s="290"/>
      <c r="F179" s="313" t="s">
        <v>1693</v>
      </c>
      <c r="G179" s="290"/>
      <c r="H179" s="290" t="s">
        <v>1765</v>
      </c>
      <c r="I179" s="290" t="s">
        <v>1695</v>
      </c>
      <c r="J179" s="290">
        <v>20</v>
      </c>
      <c r="K179" s="338"/>
    </row>
    <row r="180" s="1" customFormat="1" ht="15" customHeight="1">
      <c r="B180" s="315"/>
      <c r="C180" s="290" t="s">
        <v>57</v>
      </c>
      <c r="D180" s="290"/>
      <c r="E180" s="290"/>
      <c r="F180" s="313" t="s">
        <v>1693</v>
      </c>
      <c r="G180" s="290"/>
      <c r="H180" s="290" t="s">
        <v>1766</v>
      </c>
      <c r="I180" s="290" t="s">
        <v>1695</v>
      </c>
      <c r="J180" s="290">
        <v>255</v>
      </c>
      <c r="K180" s="338"/>
    </row>
    <row r="181" s="1" customFormat="1" ht="15" customHeight="1">
      <c r="B181" s="315"/>
      <c r="C181" s="290" t="s">
        <v>158</v>
      </c>
      <c r="D181" s="290"/>
      <c r="E181" s="290"/>
      <c r="F181" s="313" t="s">
        <v>1693</v>
      </c>
      <c r="G181" s="290"/>
      <c r="H181" s="290" t="s">
        <v>1657</v>
      </c>
      <c r="I181" s="290" t="s">
        <v>1695</v>
      </c>
      <c r="J181" s="290">
        <v>10</v>
      </c>
      <c r="K181" s="338"/>
    </row>
    <row r="182" s="1" customFormat="1" ht="15" customHeight="1">
      <c r="B182" s="315"/>
      <c r="C182" s="290" t="s">
        <v>159</v>
      </c>
      <c r="D182" s="290"/>
      <c r="E182" s="290"/>
      <c r="F182" s="313" t="s">
        <v>1693</v>
      </c>
      <c r="G182" s="290"/>
      <c r="H182" s="290" t="s">
        <v>1767</v>
      </c>
      <c r="I182" s="290" t="s">
        <v>1728</v>
      </c>
      <c r="J182" s="290"/>
      <c r="K182" s="338"/>
    </row>
    <row r="183" s="1" customFormat="1" ht="15" customHeight="1">
      <c r="B183" s="315"/>
      <c r="C183" s="290" t="s">
        <v>1768</v>
      </c>
      <c r="D183" s="290"/>
      <c r="E183" s="290"/>
      <c r="F183" s="313" t="s">
        <v>1693</v>
      </c>
      <c r="G183" s="290"/>
      <c r="H183" s="290" t="s">
        <v>1769</v>
      </c>
      <c r="I183" s="290" t="s">
        <v>1728</v>
      </c>
      <c r="J183" s="290"/>
      <c r="K183" s="338"/>
    </row>
    <row r="184" s="1" customFormat="1" ht="15" customHeight="1">
      <c r="B184" s="315"/>
      <c r="C184" s="290" t="s">
        <v>1757</v>
      </c>
      <c r="D184" s="290"/>
      <c r="E184" s="290"/>
      <c r="F184" s="313" t="s">
        <v>1693</v>
      </c>
      <c r="G184" s="290"/>
      <c r="H184" s="290" t="s">
        <v>1770</v>
      </c>
      <c r="I184" s="290" t="s">
        <v>1728</v>
      </c>
      <c r="J184" s="290"/>
      <c r="K184" s="338"/>
    </row>
    <row r="185" s="1" customFormat="1" ht="15" customHeight="1">
      <c r="B185" s="315"/>
      <c r="C185" s="290" t="s">
        <v>161</v>
      </c>
      <c r="D185" s="290"/>
      <c r="E185" s="290"/>
      <c r="F185" s="313" t="s">
        <v>1699</v>
      </c>
      <c r="G185" s="290"/>
      <c r="H185" s="290" t="s">
        <v>1771</v>
      </c>
      <c r="I185" s="290" t="s">
        <v>1695</v>
      </c>
      <c r="J185" s="290">
        <v>50</v>
      </c>
      <c r="K185" s="338"/>
    </row>
    <row r="186" s="1" customFormat="1" ht="15" customHeight="1">
      <c r="B186" s="315"/>
      <c r="C186" s="290" t="s">
        <v>1772</v>
      </c>
      <c r="D186" s="290"/>
      <c r="E186" s="290"/>
      <c r="F186" s="313" t="s">
        <v>1699</v>
      </c>
      <c r="G186" s="290"/>
      <c r="H186" s="290" t="s">
        <v>1773</v>
      </c>
      <c r="I186" s="290" t="s">
        <v>1774</v>
      </c>
      <c r="J186" s="290"/>
      <c r="K186" s="338"/>
    </row>
    <row r="187" s="1" customFormat="1" ht="15" customHeight="1">
      <c r="B187" s="315"/>
      <c r="C187" s="290" t="s">
        <v>1775</v>
      </c>
      <c r="D187" s="290"/>
      <c r="E187" s="290"/>
      <c r="F187" s="313" t="s">
        <v>1699</v>
      </c>
      <c r="G187" s="290"/>
      <c r="H187" s="290" t="s">
        <v>1776</v>
      </c>
      <c r="I187" s="290" t="s">
        <v>1774</v>
      </c>
      <c r="J187" s="290"/>
      <c r="K187" s="338"/>
    </row>
    <row r="188" s="1" customFormat="1" ht="15" customHeight="1">
      <c r="B188" s="315"/>
      <c r="C188" s="290" t="s">
        <v>1777</v>
      </c>
      <c r="D188" s="290"/>
      <c r="E188" s="290"/>
      <c r="F188" s="313" t="s">
        <v>1699</v>
      </c>
      <c r="G188" s="290"/>
      <c r="H188" s="290" t="s">
        <v>1778</v>
      </c>
      <c r="I188" s="290" t="s">
        <v>1774</v>
      </c>
      <c r="J188" s="290"/>
      <c r="K188" s="338"/>
    </row>
    <row r="189" s="1" customFormat="1" ht="15" customHeight="1">
      <c r="B189" s="315"/>
      <c r="C189" s="351" t="s">
        <v>1779</v>
      </c>
      <c r="D189" s="290"/>
      <c r="E189" s="290"/>
      <c r="F189" s="313" t="s">
        <v>1699</v>
      </c>
      <c r="G189" s="290"/>
      <c r="H189" s="290" t="s">
        <v>1780</v>
      </c>
      <c r="I189" s="290" t="s">
        <v>1781</v>
      </c>
      <c r="J189" s="352" t="s">
        <v>1782</v>
      </c>
      <c r="K189" s="338"/>
    </row>
    <row r="190" s="16" customFormat="1" ht="15" customHeight="1">
      <c r="B190" s="353"/>
      <c r="C190" s="354" t="s">
        <v>1783</v>
      </c>
      <c r="D190" s="355"/>
      <c r="E190" s="355"/>
      <c r="F190" s="356" t="s">
        <v>1699</v>
      </c>
      <c r="G190" s="355"/>
      <c r="H190" s="355" t="s">
        <v>1784</v>
      </c>
      <c r="I190" s="355" t="s">
        <v>1781</v>
      </c>
      <c r="J190" s="357" t="s">
        <v>1782</v>
      </c>
      <c r="K190" s="358"/>
    </row>
    <row r="191" s="1" customFormat="1" ht="15" customHeight="1">
      <c r="B191" s="315"/>
      <c r="C191" s="351" t="s">
        <v>45</v>
      </c>
      <c r="D191" s="290"/>
      <c r="E191" s="290"/>
      <c r="F191" s="313" t="s">
        <v>1693</v>
      </c>
      <c r="G191" s="290"/>
      <c r="H191" s="287" t="s">
        <v>1785</v>
      </c>
      <c r="I191" s="290" t="s">
        <v>1786</v>
      </c>
      <c r="J191" s="290"/>
      <c r="K191" s="338"/>
    </row>
    <row r="192" s="1" customFormat="1" ht="15" customHeight="1">
      <c r="B192" s="315"/>
      <c r="C192" s="351" t="s">
        <v>1787</v>
      </c>
      <c r="D192" s="290"/>
      <c r="E192" s="290"/>
      <c r="F192" s="313" t="s">
        <v>1693</v>
      </c>
      <c r="G192" s="290"/>
      <c r="H192" s="290" t="s">
        <v>1788</v>
      </c>
      <c r="I192" s="290" t="s">
        <v>1728</v>
      </c>
      <c r="J192" s="290"/>
      <c r="K192" s="338"/>
    </row>
    <row r="193" s="1" customFormat="1" ht="15" customHeight="1">
      <c r="B193" s="315"/>
      <c r="C193" s="351" t="s">
        <v>1789</v>
      </c>
      <c r="D193" s="290"/>
      <c r="E193" s="290"/>
      <c r="F193" s="313" t="s">
        <v>1693</v>
      </c>
      <c r="G193" s="290"/>
      <c r="H193" s="290" t="s">
        <v>1790</v>
      </c>
      <c r="I193" s="290" t="s">
        <v>1728</v>
      </c>
      <c r="J193" s="290"/>
      <c r="K193" s="338"/>
    </row>
    <row r="194" s="1" customFormat="1" ht="15" customHeight="1">
      <c r="B194" s="315"/>
      <c r="C194" s="351" t="s">
        <v>1791</v>
      </c>
      <c r="D194" s="290"/>
      <c r="E194" s="290"/>
      <c r="F194" s="313" t="s">
        <v>1699</v>
      </c>
      <c r="G194" s="290"/>
      <c r="H194" s="290" t="s">
        <v>1792</v>
      </c>
      <c r="I194" s="290" t="s">
        <v>1728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1793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1794</v>
      </c>
      <c r="D201" s="360"/>
      <c r="E201" s="360"/>
      <c r="F201" s="360" t="s">
        <v>1795</v>
      </c>
      <c r="G201" s="361"/>
      <c r="H201" s="360" t="s">
        <v>1796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1786</v>
      </c>
      <c r="D203" s="290"/>
      <c r="E203" s="290"/>
      <c r="F203" s="313" t="s">
        <v>46</v>
      </c>
      <c r="G203" s="290"/>
      <c r="H203" s="290" t="s">
        <v>1797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1798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50</v>
      </c>
      <c r="G205" s="290"/>
      <c r="H205" s="290" t="s">
        <v>1799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48</v>
      </c>
      <c r="G206" s="290"/>
      <c r="H206" s="290" t="s">
        <v>1800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49</v>
      </c>
      <c r="G207" s="290"/>
      <c r="H207" s="290" t="s">
        <v>1801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1740</v>
      </c>
      <c r="D209" s="290"/>
      <c r="E209" s="290"/>
      <c r="F209" s="313" t="s">
        <v>82</v>
      </c>
      <c r="G209" s="290"/>
      <c r="H209" s="290" t="s">
        <v>1802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1637</v>
      </c>
      <c r="G210" s="290"/>
      <c r="H210" s="290" t="s">
        <v>1638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1635</v>
      </c>
      <c r="G211" s="290"/>
      <c r="H211" s="290" t="s">
        <v>1803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1639</v>
      </c>
      <c r="G212" s="351"/>
      <c r="H212" s="342" t="s">
        <v>1640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1641</v>
      </c>
      <c r="G213" s="351"/>
      <c r="H213" s="342" t="s">
        <v>1804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1764</v>
      </c>
      <c r="D215" s="290"/>
      <c r="E215" s="290"/>
      <c r="F215" s="313">
        <v>1</v>
      </c>
      <c r="G215" s="351"/>
      <c r="H215" s="342" t="s">
        <v>1805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1806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1807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1808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134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135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18. 6. 2024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29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3" t="s">
        <v>26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37</v>
      </c>
      <c r="F24" s="39"/>
      <c r="G24" s="39"/>
      <c r="H24" s="39"/>
      <c r="I24" s="143" t="s">
        <v>29</v>
      </c>
      <c r="J24" s="134" t="s">
        <v>38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ROUND(J95,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ROUND((SUM(BE95:BE409)),  2)</f>
        <v>0</v>
      </c>
      <c r="G33" s="39"/>
      <c r="H33" s="39"/>
      <c r="I33" s="158">
        <v>0.20999999999999999</v>
      </c>
      <c r="J33" s="157">
        <f>ROUND(((SUM(BE95:BE409))*I33),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ROUND((SUM(BF95:BF409)),  2)</f>
        <v>0</v>
      </c>
      <c r="G34" s="39"/>
      <c r="H34" s="39"/>
      <c r="I34" s="158">
        <v>0.12</v>
      </c>
      <c r="J34" s="157">
        <f>ROUND(((SUM(BF95:BF409))*I34),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ROUND((SUM(BG95:BG409)),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ROUND((SUM(BH95:BH409)),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ROUND((SUM(BI95:BI409)),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Expektace_03_25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134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práce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parc.č. 650/40, 650/39, 650/38</v>
      </c>
      <c r="G52" s="41"/>
      <c r="H52" s="41"/>
      <c r="I52" s="33" t="s">
        <v>23</v>
      </c>
      <c r="J52" s="73" t="str">
        <f>IF(J12="","",J12)</f>
        <v>18. 6. 2024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137</v>
      </c>
      <c r="D57" s="172"/>
      <c r="E57" s="172"/>
      <c r="F57" s="172"/>
      <c r="G57" s="172"/>
      <c r="H57" s="172"/>
      <c r="I57" s="172"/>
      <c r="J57" s="173" t="s">
        <v>138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9" customFormat="1" ht="24.96" customHeight="1">
      <c r="A60" s="9"/>
      <c r="B60" s="175"/>
      <c r="C60" s="176"/>
      <c r="D60" s="177" t="s">
        <v>140</v>
      </c>
      <c r="E60" s="178"/>
      <c r="F60" s="178"/>
      <c r="G60" s="178"/>
      <c r="H60" s="178"/>
      <c r="I60" s="178"/>
      <c r="J60" s="179">
        <f>J96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141</v>
      </c>
      <c r="E61" s="183"/>
      <c r="F61" s="183"/>
      <c r="G61" s="183"/>
      <c r="H61" s="183"/>
      <c r="I61" s="183"/>
      <c r="J61" s="184">
        <f>J97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142</v>
      </c>
      <c r="E62" s="183"/>
      <c r="F62" s="183"/>
      <c r="G62" s="183"/>
      <c r="H62" s="183"/>
      <c r="I62" s="183"/>
      <c r="J62" s="184">
        <f>J102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143</v>
      </c>
      <c r="E63" s="183"/>
      <c r="F63" s="183"/>
      <c r="G63" s="183"/>
      <c r="H63" s="183"/>
      <c r="I63" s="183"/>
      <c r="J63" s="184">
        <f>J111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144</v>
      </c>
      <c r="E64" s="183"/>
      <c r="F64" s="183"/>
      <c r="G64" s="183"/>
      <c r="H64" s="183"/>
      <c r="I64" s="183"/>
      <c r="J64" s="184">
        <f>J157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145</v>
      </c>
      <c r="E65" s="183"/>
      <c r="F65" s="183"/>
      <c r="G65" s="183"/>
      <c r="H65" s="183"/>
      <c r="I65" s="183"/>
      <c r="J65" s="184">
        <f>J197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146</v>
      </c>
      <c r="E66" s="183"/>
      <c r="F66" s="183"/>
      <c r="G66" s="183"/>
      <c r="H66" s="183"/>
      <c r="I66" s="183"/>
      <c r="J66" s="184">
        <f>J217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147</v>
      </c>
      <c r="E67" s="178"/>
      <c r="F67" s="178"/>
      <c r="G67" s="178"/>
      <c r="H67" s="178"/>
      <c r="I67" s="178"/>
      <c r="J67" s="179">
        <f>J221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1"/>
      <c r="C68" s="126"/>
      <c r="D68" s="182" t="s">
        <v>148</v>
      </c>
      <c r="E68" s="183"/>
      <c r="F68" s="183"/>
      <c r="G68" s="183"/>
      <c r="H68" s="183"/>
      <c r="I68" s="183"/>
      <c r="J68" s="184">
        <f>J222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149</v>
      </c>
      <c r="E69" s="183"/>
      <c r="F69" s="183"/>
      <c r="G69" s="183"/>
      <c r="H69" s="183"/>
      <c r="I69" s="183"/>
      <c r="J69" s="184">
        <f>J247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150</v>
      </c>
      <c r="E70" s="183"/>
      <c r="F70" s="183"/>
      <c r="G70" s="183"/>
      <c r="H70" s="183"/>
      <c r="I70" s="183"/>
      <c r="J70" s="184">
        <f>J251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151</v>
      </c>
      <c r="E71" s="183"/>
      <c r="F71" s="183"/>
      <c r="G71" s="183"/>
      <c r="H71" s="183"/>
      <c r="I71" s="183"/>
      <c r="J71" s="184">
        <f>J281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152</v>
      </c>
      <c r="E72" s="183"/>
      <c r="F72" s="183"/>
      <c r="G72" s="183"/>
      <c r="H72" s="183"/>
      <c r="I72" s="183"/>
      <c r="J72" s="184">
        <f>J296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153</v>
      </c>
      <c r="E73" s="183"/>
      <c r="F73" s="183"/>
      <c r="G73" s="183"/>
      <c r="H73" s="183"/>
      <c r="I73" s="183"/>
      <c r="J73" s="184">
        <f>J331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1"/>
      <c r="C74" s="126"/>
      <c r="D74" s="182" t="s">
        <v>154</v>
      </c>
      <c r="E74" s="183"/>
      <c r="F74" s="183"/>
      <c r="G74" s="183"/>
      <c r="H74" s="183"/>
      <c r="I74" s="183"/>
      <c r="J74" s="184">
        <f>J368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1"/>
      <c r="C75" s="126"/>
      <c r="D75" s="182" t="s">
        <v>155</v>
      </c>
      <c r="E75" s="183"/>
      <c r="F75" s="183"/>
      <c r="G75" s="183"/>
      <c r="H75" s="183"/>
      <c r="I75" s="183"/>
      <c r="J75" s="184">
        <f>J387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156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0" t="str">
        <f>E7</f>
        <v>Expektace_03_25</v>
      </c>
      <c r="F85" s="33"/>
      <c r="G85" s="33"/>
      <c r="H85" s="33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134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01 - Stavební práce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parc.č. 650/40, 650/39, 650/38</v>
      </c>
      <c r="G89" s="41"/>
      <c r="H89" s="41"/>
      <c r="I89" s="33" t="s">
        <v>23</v>
      </c>
      <c r="J89" s="73" t="str">
        <f>IF(J12="","",J12)</f>
        <v>18. 6. 2024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Nemocnice ve Frýdku-Místku, p.o.</v>
      </c>
      <c r="G91" s="41"/>
      <c r="H91" s="41"/>
      <c r="I91" s="33" t="s">
        <v>32</v>
      </c>
      <c r="J91" s="37" t="str">
        <f>E21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Amun Pro s.r.o.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157</v>
      </c>
      <c r="D94" s="189" t="s">
        <v>60</v>
      </c>
      <c r="E94" s="189" t="s">
        <v>56</v>
      </c>
      <c r="F94" s="189" t="s">
        <v>57</v>
      </c>
      <c r="G94" s="189" t="s">
        <v>158</v>
      </c>
      <c r="H94" s="189" t="s">
        <v>159</v>
      </c>
      <c r="I94" s="189" t="s">
        <v>160</v>
      </c>
      <c r="J94" s="189" t="s">
        <v>138</v>
      </c>
      <c r="K94" s="190" t="s">
        <v>161</v>
      </c>
      <c r="L94" s="191"/>
      <c r="M94" s="93" t="s">
        <v>19</v>
      </c>
      <c r="N94" s="94" t="s">
        <v>45</v>
      </c>
      <c r="O94" s="94" t="s">
        <v>162</v>
      </c>
      <c r="P94" s="94" t="s">
        <v>163</v>
      </c>
      <c r="Q94" s="94" t="s">
        <v>164</v>
      </c>
      <c r="R94" s="94" t="s">
        <v>165</v>
      </c>
      <c r="S94" s="94" t="s">
        <v>166</v>
      </c>
      <c r="T94" s="95" t="s">
        <v>167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168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P96+P221</f>
        <v>0</v>
      </c>
      <c r="Q95" s="97"/>
      <c r="R95" s="194">
        <f>R96+R221</f>
        <v>18.865481930000001</v>
      </c>
      <c r="S95" s="97"/>
      <c r="T95" s="195">
        <f>T96+T221</f>
        <v>39.793132000000007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74</v>
      </c>
      <c r="AU95" s="18" t="s">
        <v>139</v>
      </c>
      <c r="BK95" s="196">
        <f>BK96+BK221</f>
        <v>0</v>
      </c>
    </row>
    <row r="96" s="12" customFormat="1" ht="25.92" customHeight="1">
      <c r="A96" s="12"/>
      <c r="B96" s="197"/>
      <c r="C96" s="198"/>
      <c r="D96" s="199" t="s">
        <v>74</v>
      </c>
      <c r="E96" s="200" t="s">
        <v>169</v>
      </c>
      <c r="F96" s="200" t="s">
        <v>170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P97+P102+P111+P157+P197+P217</f>
        <v>0</v>
      </c>
      <c r="Q96" s="205"/>
      <c r="R96" s="206">
        <f>R97+R102+R111+R157+R197+R217</f>
        <v>8.444245050000001</v>
      </c>
      <c r="S96" s="205"/>
      <c r="T96" s="207">
        <f>T97+T102+T111+T157+T197+T217</f>
        <v>36.626425000000005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83</v>
      </c>
      <c r="AT96" s="209" t="s">
        <v>74</v>
      </c>
      <c r="AU96" s="209" t="s">
        <v>75</v>
      </c>
      <c r="AY96" s="208" t="s">
        <v>171</v>
      </c>
      <c r="BK96" s="210">
        <f>BK97+BK102+BK111+BK157+BK197+BK217</f>
        <v>0</v>
      </c>
    </row>
    <row r="97" s="12" customFormat="1" ht="22.8" customHeight="1">
      <c r="A97" s="12"/>
      <c r="B97" s="197"/>
      <c r="C97" s="198"/>
      <c r="D97" s="199" t="s">
        <v>74</v>
      </c>
      <c r="E97" s="211" t="s">
        <v>172</v>
      </c>
      <c r="F97" s="211" t="s">
        <v>173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SUM(P98:P101)</f>
        <v>0</v>
      </c>
      <c r="Q97" s="205"/>
      <c r="R97" s="206">
        <f>SUM(R98:R101)</f>
        <v>0.40883400000000003</v>
      </c>
      <c r="S97" s="205"/>
      <c r="T97" s="207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74</v>
      </c>
      <c r="AU97" s="209" t="s">
        <v>83</v>
      </c>
      <c r="AY97" s="208" t="s">
        <v>171</v>
      </c>
      <c r="BK97" s="210">
        <f>SUM(BK98:BK101)</f>
        <v>0</v>
      </c>
    </row>
    <row r="98" s="2" customFormat="1" ht="16.5" customHeight="1">
      <c r="A98" s="39"/>
      <c r="B98" s="40"/>
      <c r="C98" s="213" t="s">
        <v>83</v>
      </c>
      <c r="D98" s="213" t="s">
        <v>174</v>
      </c>
      <c r="E98" s="214" t="s">
        <v>175</v>
      </c>
      <c r="F98" s="215" t="s">
        <v>176</v>
      </c>
      <c r="G98" s="216" t="s">
        <v>177</v>
      </c>
      <c r="H98" s="217">
        <v>5.4000000000000004</v>
      </c>
      <c r="I98" s="218"/>
      <c r="J98" s="219">
        <f>ROUND(I98*H98,2)</f>
        <v>0</v>
      </c>
      <c r="K98" s="215" t="s">
        <v>178</v>
      </c>
      <c r="L98" s="45"/>
      <c r="M98" s="220" t="s">
        <v>19</v>
      </c>
      <c r="N98" s="221" t="s">
        <v>46</v>
      </c>
      <c r="O98" s="85"/>
      <c r="P98" s="222">
        <f>O98*H98</f>
        <v>0</v>
      </c>
      <c r="Q98" s="222">
        <v>0.07571</v>
      </c>
      <c r="R98" s="222">
        <f>Q98*H98</f>
        <v>0.40883400000000003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179</v>
      </c>
      <c r="AT98" s="224" t="s">
        <v>174</v>
      </c>
      <c r="AU98" s="224" t="s">
        <v>85</v>
      </c>
      <c r="AY98" s="18" t="s">
        <v>171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179</v>
      </c>
      <c r="BM98" s="224" t="s">
        <v>180</v>
      </c>
    </row>
    <row r="99" s="2" customFormat="1">
      <c r="A99" s="39"/>
      <c r="B99" s="40"/>
      <c r="C99" s="41"/>
      <c r="D99" s="226" t="s">
        <v>181</v>
      </c>
      <c r="E99" s="41"/>
      <c r="F99" s="227" t="s">
        <v>182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181</v>
      </c>
      <c r="AU99" s="18" t="s">
        <v>85</v>
      </c>
    </row>
    <row r="100" s="2" customFormat="1">
      <c r="A100" s="39"/>
      <c r="B100" s="40"/>
      <c r="C100" s="41"/>
      <c r="D100" s="231" t="s">
        <v>183</v>
      </c>
      <c r="E100" s="41"/>
      <c r="F100" s="232" t="s">
        <v>184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183</v>
      </c>
      <c r="AU100" s="18" t="s">
        <v>85</v>
      </c>
    </row>
    <row r="101" s="13" customFormat="1">
      <c r="A101" s="13"/>
      <c r="B101" s="233"/>
      <c r="C101" s="234"/>
      <c r="D101" s="226" t="s">
        <v>185</v>
      </c>
      <c r="E101" s="235" t="s">
        <v>19</v>
      </c>
      <c r="F101" s="236" t="s">
        <v>186</v>
      </c>
      <c r="G101" s="234"/>
      <c r="H101" s="237">
        <v>5.4000000000000004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185</v>
      </c>
      <c r="AU101" s="243" t="s">
        <v>85</v>
      </c>
      <c r="AV101" s="13" t="s">
        <v>85</v>
      </c>
      <c r="AW101" s="13" t="s">
        <v>34</v>
      </c>
      <c r="AX101" s="13" t="s">
        <v>83</v>
      </c>
      <c r="AY101" s="243" t="s">
        <v>171</v>
      </c>
    </row>
    <row r="102" s="12" customFormat="1" ht="22.8" customHeight="1">
      <c r="A102" s="12"/>
      <c r="B102" s="197"/>
      <c r="C102" s="198"/>
      <c r="D102" s="199" t="s">
        <v>74</v>
      </c>
      <c r="E102" s="211" t="s">
        <v>179</v>
      </c>
      <c r="F102" s="211" t="s">
        <v>187</v>
      </c>
      <c r="G102" s="198"/>
      <c r="H102" s="198"/>
      <c r="I102" s="201"/>
      <c r="J102" s="212">
        <f>BK102</f>
        <v>0</v>
      </c>
      <c r="K102" s="198"/>
      <c r="L102" s="203"/>
      <c r="M102" s="204"/>
      <c r="N102" s="205"/>
      <c r="O102" s="205"/>
      <c r="P102" s="206">
        <f>SUM(P103:P110)</f>
        <v>0</v>
      </c>
      <c r="Q102" s="205"/>
      <c r="R102" s="206">
        <f>SUM(R103:R110)</f>
        <v>0.32756000000000002</v>
      </c>
      <c r="S102" s="205"/>
      <c r="T102" s="207">
        <f>SUM(T103:T110)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83</v>
      </c>
      <c r="AT102" s="209" t="s">
        <v>74</v>
      </c>
      <c r="AU102" s="209" t="s">
        <v>83</v>
      </c>
      <c r="AY102" s="208" t="s">
        <v>171</v>
      </c>
      <c r="BK102" s="210">
        <f>SUM(BK103:BK110)</f>
        <v>0</v>
      </c>
    </row>
    <row r="103" s="2" customFormat="1" ht="16.5" customHeight="1">
      <c r="A103" s="39"/>
      <c r="B103" s="40"/>
      <c r="C103" s="213" t="s">
        <v>85</v>
      </c>
      <c r="D103" s="213" t="s">
        <v>174</v>
      </c>
      <c r="E103" s="214" t="s">
        <v>188</v>
      </c>
      <c r="F103" s="215" t="s">
        <v>189</v>
      </c>
      <c r="G103" s="216" t="s">
        <v>190</v>
      </c>
      <c r="H103" s="217">
        <v>0.084000000000000005</v>
      </c>
      <c r="I103" s="218"/>
      <c r="J103" s="219">
        <f>ROUND(I103*H103,2)</f>
        <v>0</v>
      </c>
      <c r="K103" s="215" t="s">
        <v>178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1.0900000000000001</v>
      </c>
      <c r="R103" s="222">
        <f>Q103*H103</f>
        <v>0.091560000000000016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191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192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2" customFormat="1">
      <c r="A105" s="39"/>
      <c r="B105" s="40"/>
      <c r="C105" s="41"/>
      <c r="D105" s="231" t="s">
        <v>183</v>
      </c>
      <c r="E105" s="41"/>
      <c r="F105" s="232" t="s">
        <v>193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183</v>
      </c>
      <c r="AU105" s="18" t="s">
        <v>85</v>
      </c>
    </row>
    <row r="106" s="2" customFormat="1">
      <c r="A106" s="39"/>
      <c r="B106" s="40"/>
      <c r="C106" s="41"/>
      <c r="D106" s="226" t="s">
        <v>194</v>
      </c>
      <c r="E106" s="41"/>
      <c r="F106" s="244" t="s">
        <v>195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194</v>
      </c>
      <c r="AU106" s="18" t="s">
        <v>85</v>
      </c>
    </row>
    <row r="107" s="13" customFormat="1">
      <c r="A107" s="13"/>
      <c r="B107" s="233"/>
      <c r="C107" s="234"/>
      <c r="D107" s="226" t="s">
        <v>185</v>
      </c>
      <c r="E107" s="235" t="s">
        <v>19</v>
      </c>
      <c r="F107" s="236" t="s">
        <v>196</v>
      </c>
      <c r="G107" s="234"/>
      <c r="H107" s="237">
        <v>0.084000000000000005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185</v>
      </c>
      <c r="AU107" s="243" t="s">
        <v>85</v>
      </c>
      <c r="AV107" s="13" t="s">
        <v>85</v>
      </c>
      <c r="AW107" s="13" t="s">
        <v>34</v>
      </c>
      <c r="AX107" s="13" t="s">
        <v>83</v>
      </c>
      <c r="AY107" s="243" t="s">
        <v>171</v>
      </c>
    </row>
    <row r="108" s="2" customFormat="1" ht="16.5" customHeight="1">
      <c r="A108" s="39"/>
      <c r="B108" s="40"/>
      <c r="C108" s="213" t="s">
        <v>172</v>
      </c>
      <c r="D108" s="213" t="s">
        <v>174</v>
      </c>
      <c r="E108" s="214" t="s">
        <v>197</v>
      </c>
      <c r="F108" s="215" t="s">
        <v>198</v>
      </c>
      <c r="G108" s="216" t="s">
        <v>199</v>
      </c>
      <c r="H108" s="217">
        <v>4</v>
      </c>
      <c r="I108" s="218"/>
      <c r="J108" s="219">
        <f>ROUND(I108*H108,2)</f>
        <v>0</v>
      </c>
      <c r="K108" s="215" t="s">
        <v>178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0.058999999999999997</v>
      </c>
      <c r="R108" s="222">
        <f>Q108*H108</f>
        <v>0.23599999999999999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179</v>
      </c>
      <c r="AT108" s="224" t="s">
        <v>174</v>
      </c>
      <c r="AU108" s="224" t="s">
        <v>85</v>
      </c>
      <c r="AY108" s="18" t="s">
        <v>171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179</v>
      </c>
      <c r="BM108" s="224" t="s">
        <v>200</v>
      </c>
    </row>
    <row r="109" s="2" customFormat="1">
      <c r="A109" s="39"/>
      <c r="B109" s="40"/>
      <c r="C109" s="41"/>
      <c r="D109" s="226" t="s">
        <v>181</v>
      </c>
      <c r="E109" s="41"/>
      <c r="F109" s="227" t="s">
        <v>201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181</v>
      </c>
      <c r="AU109" s="18" t="s">
        <v>85</v>
      </c>
    </row>
    <row r="110" s="2" customFormat="1">
      <c r="A110" s="39"/>
      <c r="B110" s="40"/>
      <c r="C110" s="41"/>
      <c r="D110" s="231" t="s">
        <v>183</v>
      </c>
      <c r="E110" s="41"/>
      <c r="F110" s="232" t="s">
        <v>202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183</v>
      </c>
      <c r="AU110" s="18" t="s">
        <v>85</v>
      </c>
    </row>
    <row r="111" s="12" customFormat="1" ht="22.8" customHeight="1">
      <c r="A111" s="12"/>
      <c r="B111" s="197"/>
      <c r="C111" s="198"/>
      <c r="D111" s="199" t="s">
        <v>74</v>
      </c>
      <c r="E111" s="211" t="s">
        <v>203</v>
      </c>
      <c r="F111" s="211" t="s">
        <v>204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SUM(P112:P156)</f>
        <v>0</v>
      </c>
      <c r="Q111" s="205"/>
      <c r="R111" s="206">
        <f>SUM(R112:R156)</f>
        <v>7.6493510499999999</v>
      </c>
      <c r="S111" s="205"/>
      <c r="T111" s="207">
        <f>SUM(T112:T156)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83</v>
      </c>
      <c r="AT111" s="209" t="s">
        <v>74</v>
      </c>
      <c r="AU111" s="209" t="s">
        <v>83</v>
      </c>
      <c r="AY111" s="208" t="s">
        <v>171</v>
      </c>
      <c r="BK111" s="210">
        <f>SUM(BK112:BK156)</f>
        <v>0</v>
      </c>
    </row>
    <row r="112" s="2" customFormat="1" ht="16.5" customHeight="1">
      <c r="A112" s="39"/>
      <c r="B112" s="40"/>
      <c r="C112" s="213" t="s">
        <v>179</v>
      </c>
      <c r="D112" s="213" t="s">
        <v>174</v>
      </c>
      <c r="E112" s="214" t="s">
        <v>205</v>
      </c>
      <c r="F112" s="215" t="s">
        <v>206</v>
      </c>
      <c r="G112" s="216" t="s">
        <v>177</v>
      </c>
      <c r="H112" s="217">
        <v>144.34999999999999</v>
      </c>
      <c r="I112" s="218"/>
      <c r="J112" s="219">
        <f>ROUND(I112*H112,2)</f>
        <v>0</v>
      </c>
      <c r="K112" s="215" t="s">
        <v>178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0.0043800000000000002</v>
      </c>
      <c r="R112" s="222">
        <f>Q112*H112</f>
        <v>0.63225299999999995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179</v>
      </c>
      <c r="AT112" s="224" t="s">
        <v>174</v>
      </c>
      <c r="AU112" s="224" t="s">
        <v>85</v>
      </c>
      <c r="AY112" s="18" t="s">
        <v>171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179</v>
      </c>
      <c r="BM112" s="224" t="s">
        <v>207</v>
      </c>
    </row>
    <row r="113" s="2" customFormat="1">
      <c r="A113" s="39"/>
      <c r="B113" s="40"/>
      <c r="C113" s="41"/>
      <c r="D113" s="226" t="s">
        <v>181</v>
      </c>
      <c r="E113" s="41"/>
      <c r="F113" s="227" t="s">
        <v>208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181</v>
      </c>
      <c r="AU113" s="18" t="s">
        <v>85</v>
      </c>
    </row>
    <row r="114" s="2" customFormat="1">
      <c r="A114" s="39"/>
      <c r="B114" s="40"/>
      <c r="C114" s="41"/>
      <c r="D114" s="231" t="s">
        <v>183</v>
      </c>
      <c r="E114" s="41"/>
      <c r="F114" s="232" t="s">
        <v>209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183</v>
      </c>
      <c r="AU114" s="18" t="s">
        <v>85</v>
      </c>
    </row>
    <row r="115" s="13" customFormat="1">
      <c r="A115" s="13"/>
      <c r="B115" s="233"/>
      <c r="C115" s="234"/>
      <c r="D115" s="226" t="s">
        <v>185</v>
      </c>
      <c r="E115" s="235" t="s">
        <v>19</v>
      </c>
      <c r="F115" s="236" t="s">
        <v>210</v>
      </c>
      <c r="G115" s="234"/>
      <c r="H115" s="237">
        <v>144.34999999999999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185</v>
      </c>
      <c r="AU115" s="243" t="s">
        <v>85</v>
      </c>
      <c r="AV115" s="13" t="s">
        <v>85</v>
      </c>
      <c r="AW115" s="13" t="s">
        <v>34</v>
      </c>
      <c r="AX115" s="13" t="s">
        <v>83</v>
      </c>
      <c r="AY115" s="243" t="s">
        <v>171</v>
      </c>
    </row>
    <row r="116" s="2" customFormat="1" ht="16.5" customHeight="1">
      <c r="A116" s="39"/>
      <c r="B116" s="40"/>
      <c r="C116" s="213" t="s">
        <v>211</v>
      </c>
      <c r="D116" s="213" t="s">
        <v>174</v>
      </c>
      <c r="E116" s="214" t="s">
        <v>212</v>
      </c>
      <c r="F116" s="215" t="s">
        <v>213</v>
      </c>
      <c r="G116" s="216" t="s">
        <v>177</v>
      </c>
      <c r="H116" s="217">
        <v>11.800000000000001</v>
      </c>
      <c r="I116" s="218"/>
      <c r="J116" s="219">
        <f>ROUND(I116*H116,2)</f>
        <v>0</v>
      </c>
      <c r="K116" s="215" t="s">
        <v>214</v>
      </c>
      <c r="L116" s="45"/>
      <c r="M116" s="220" t="s">
        <v>19</v>
      </c>
      <c r="N116" s="221" t="s">
        <v>46</v>
      </c>
      <c r="O116" s="85"/>
      <c r="P116" s="222">
        <f>O116*H116</f>
        <v>0</v>
      </c>
      <c r="Q116" s="222">
        <v>0.032730000000000002</v>
      </c>
      <c r="R116" s="222">
        <f>Q116*H116</f>
        <v>0.38621400000000006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179</v>
      </c>
      <c r="AT116" s="224" t="s">
        <v>174</v>
      </c>
      <c r="AU116" s="224" t="s">
        <v>85</v>
      </c>
      <c r="AY116" s="18" t="s">
        <v>171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179</v>
      </c>
      <c r="BM116" s="224" t="s">
        <v>215</v>
      </c>
    </row>
    <row r="117" s="2" customFormat="1">
      <c r="A117" s="39"/>
      <c r="B117" s="40"/>
      <c r="C117" s="41"/>
      <c r="D117" s="226" t="s">
        <v>181</v>
      </c>
      <c r="E117" s="41"/>
      <c r="F117" s="227" t="s">
        <v>216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181</v>
      </c>
      <c r="AU117" s="18" t="s">
        <v>85</v>
      </c>
    </row>
    <row r="118" s="2" customFormat="1">
      <c r="A118" s="39"/>
      <c r="B118" s="40"/>
      <c r="C118" s="41"/>
      <c r="D118" s="231" t="s">
        <v>183</v>
      </c>
      <c r="E118" s="41"/>
      <c r="F118" s="232" t="s">
        <v>217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183</v>
      </c>
      <c r="AU118" s="18" t="s">
        <v>85</v>
      </c>
    </row>
    <row r="119" s="13" customFormat="1">
      <c r="A119" s="13"/>
      <c r="B119" s="233"/>
      <c r="C119" s="234"/>
      <c r="D119" s="226" t="s">
        <v>185</v>
      </c>
      <c r="E119" s="235" t="s">
        <v>19</v>
      </c>
      <c r="F119" s="236" t="s">
        <v>218</v>
      </c>
      <c r="G119" s="234"/>
      <c r="H119" s="237">
        <v>11.800000000000001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185</v>
      </c>
      <c r="AU119" s="243" t="s">
        <v>85</v>
      </c>
      <c r="AV119" s="13" t="s">
        <v>85</v>
      </c>
      <c r="AW119" s="13" t="s">
        <v>34</v>
      </c>
      <c r="AX119" s="13" t="s">
        <v>83</v>
      </c>
      <c r="AY119" s="243" t="s">
        <v>171</v>
      </c>
    </row>
    <row r="120" s="2" customFormat="1" ht="16.5" customHeight="1">
      <c r="A120" s="39"/>
      <c r="B120" s="40"/>
      <c r="C120" s="213" t="s">
        <v>203</v>
      </c>
      <c r="D120" s="213" t="s">
        <v>174</v>
      </c>
      <c r="E120" s="214" t="s">
        <v>219</v>
      </c>
      <c r="F120" s="215" t="s">
        <v>220</v>
      </c>
      <c r="G120" s="216" t="s">
        <v>177</v>
      </c>
      <c r="H120" s="217">
        <v>144.34999999999999</v>
      </c>
      <c r="I120" s="218"/>
      <c r="J120" s="219">
        <f>ROUND(I120*H120,2)</f>
        <v>0</v>
      </c>
      <c r="K120" s="215" t="s">
        <v>178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0.0030000000000000001</v>
      </c>
      <c r="R120" s="222">
        <f>Q120*H120</f>
        <v>0.43304999999999999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179</v>
      </c>
      <c r="AT120" s="224" t="s">
        <v>174</v>
      </c>
      <c r="AU120" s="224" t="s">
        <v>85</v>
      </c>
      <c r="AY120" s="18" t="s">
        <v>171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179</v>
      </c>
      <c r="BM120" s="224" t="s">
        <v>221</v>
      </c>
    </row>
    <row r="121" s="2" customFormat="1">
      <c r="A121" s="39"/>
      <c r="B121" s="40"/>
      <c r="C121" s="41"/>
      <c r="D121" s="226" t="s">
        <v>181</v>
      </c>
      <c r="E121" s="41"/>
      <c r="F121" s="227" t="s">
        <v>222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181</v>
      </c>
      <c r="AU121" s="18" t="s">
        <v>85</v>
      </c>
    </row>
    <row r="122" s="2" customFormat="1">
      <c r="A122" s="39"/>
      <c r="B122" s="40"/>
      <c r="C122" s="41"/>
      <c r="D122" s="231" t="s">
        <v>183</v>
      </c>
      <c r="E122" s="41"/>
      <c r="F122" s="232" t="s">
        <v>223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183</v>
      </c>
      <c r="AU122" s="18" t="s">
        <v>85</v>
      </c>
    </row>
    <row r="123" s="2" customFormat="1" ht="16.5" customHeight="1">
      <c r="A123" s="39"/>
      <c r="B123" s="40"/>
      <c r="C123" s="213" t="s">
        <v>224</v>
      </c>
      <c r="D123" s="213" t="s">
        <v>174</v>
      </c>
      <c r="E123" s="214" t="s">
        <v>225</v>
      </c>
      <c r="F123" s="215" t="s">
        <v>226</v>
      </c>
      <c r="G123" s="216" t="s">
        <v>227</v>
      </c>
      <c r="H123" s="217">
        <v>12.5</v>
      </c>
      <c r="I123" s="218"/>
      <c r="J123" s="219">
        <f>ROUND(I123*H123,2)</f>
        <v>0</v>
      </c>
      <c r="K123" s="215" t="s">
        <v>178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0.0015</v>
      </c>
      <c r="R123" s="222">
        <f>Q123*H123</f>
        <v>0.018749999999999999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179</v>
      </c>
      <c r="AT123" s="224" t="s">
        <v>174</v>
      </c>
      <c r="AU123" s="224" t="s">
        <v>85</v>
      </c>
      <c r="AY123" s="18" t="s">
        <v>171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179</v>
      </c>
      <c r="BM123" s="224" t="s">
        <v>228</v>
      </c>
    </row>
    <row r="124" s="2" customFormat="1">
      <c r="A124" s="39"/>
      <c r="B124" s="40"/>
      <c r="C124" s="41"/>
      <c r="D124" s="226" t="s">
        <v>181</v>
      </c>
      <c r="E124" s="41"/>
      <c r="F124" s="227" t="s">
        <v>229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181</v>
      </c>
      <c r="AU124" s="18" t="s">
        <v>85</v>
      </c>
    </row>
    <row r="125" s="2" customFormat="1">
      <c r="A125" s="39"/>
      <c r="B125" s="40"/>
      <c r="C125" s="41"/>
      <c r="D125" s="231" t="s">
        <v>183</v>
      </c>
      <c r="E125" s="41"/>
      <c r="F125" s="232" t="s">
        <v>230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183</v>
      </c>
      <c r="AU125" s="18" t="s">
        <v>85</v>
      </c>
    </row>
    <row r="126" s="2" customFormat="1" ht="16.5" customHeight="1">
      <c r="A126" s="39"/>
      <c r="B126" s="40"/>
      <c r="C126" s="245" t="s">
        <v>231</v>
      </c>
      <c r="D126" s="245" t="s">
        <v>232</v>
      </c>
      <c r="E126" s="246" t="s">
        <v>233</v>
      </c>
      <c r="F126" s="247" t="s">
        <v>234</v>
      </c>
      <c r="G126" s="248" t="s">
        <v>227</v>
      </c>
      <c r="H126" s="249">
        <v>12.5</v>
      </c>
      <c r="I126" s="250"/>
      <c r="J126" s="251">
        <f>ROUND(I126*H126,2)</f>
        <v>0</v>
      </c>
      <c r="K126" s="247" t="s">
        <v>178</v>
      </c>
      <c r="L126" s="252"/>
      <c r="M126" s="253" t="s">
        <v>19</v>
      </c>
      <c r="N126" s="254" t="s">
        <v>46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231</v>
      </c>
      <c r="AT126" s="224" t="s">
        <v>232</v>
      </c>
      <c r="AU126" s="224" t="s">
        <v>85</v>
      </c>
      <c r="AY126" s="18" t="s">
        <v>171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179</v>
      </c>
      <c r="BM126" s="224" t="s">
        <v>235</v>
      </c>
    </row>
    <row r="127" s="2" customFormat="1">
      <c r="A127" s="39"/>
      <c r="B127" s="40"/>
      <c r="C127" s="41"/>
      <c r="D127" s="226" t="s">
        <v>181</v>
      </c>
      <c r="E127" s="41"/>
      <c r="F127" s="227" t="s">
        <v>234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181</v>
      </c>
      <c r="AU127" s="18" t="s">
        <v>85</v>
      </c>
    </row>
    <row r="128" s="2" customFormat="1" ht="21.75" customHeight="1">
      <c r="A128" s="39"/>
      <c r="B128" s="40"/>
      <c r="C128" s="213" t="s">
        <v>236</v>
      </c>
      <c r="D128" s="213" t="s">
        <v>174</v>
      </c>
      <c r="E128" s="214" t="s">
        <v>237</v>
      </c>
      <c r="F128" s="215" t="s">
        <v>238</v>
      </c>
      <c r="G128" s="216" t="s">
        <v>199</v>
      </c>
      <c r="H128" s="217">
        <v>1</v>
      </c>
      <c r="I128" s="218"/>
      <c r="J128" s="219">
        <f>ROUND(I128*H128,2)</f>
        <v>0</v>
      </c>
      <c r="K128" s="215" t="s">
        <v>178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0.030439999999999998</v>
      </c>
      <c r="R128" s="222">
        <f>Q128*H128</f>
        <v>0.030439999999999998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179</v>
      </c>
      <c r="AT128" s="224" t="s">
        <v>174</v>
      </c>
      <c r="AU128" s="224" t="s">
        <v>85</v>
      </c>
      <c r="AY128" s="18" t="s">
        <v>171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179</v>
      </c>
      <c r="BM128" s="224" t="s">
        <v>239</v>
      </c>
    </row>
    <row r="129" s="2" customFormat="1">
      <c r="A129" s="39"/>
      <c r="B129" s="40"/>
      <c r="C129" s="41"/>
      <c r="D129" s="226" t="s">
        <v>181</v>
      </c>
      <c r="E129" s="41"/>
      <c r="F129" s="227" t="s">
        <v>240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181</v>
      </c>
      <c r="AU129" s="18" t="s">
        <v>85</v>
      </c>
    </row>
    <row r="130" s="2" customFormat="1">
      <c r="A130" s="39"/>
      <c r="B130" s="40"/>
      <c r="C130" s="41"/>
      <c r="D130" s="231" t="s">
        <v>183</v>
      </c>
      <c r="E130" s="41"/>
      <c r="F130" s="232" t="s">
        <v>241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183</v>
      </c>
      <c r="AU130" s="18" t="s">
        <v>85</v>
      </c>
    </row>
    <row r="131" s="2" customFormat="1" ht="21.75" customHeight="1">
      <c r="A131" s="39"/>
      <c r="B131" s="40"/>
      <c r="C131" s="213" t="s">
        <v>242</v>
      </c>
      <c r="D131" s="213" t="s">
        <v>174</v>
      </c>
      <c r="E131" s="214" t="s">
        <v>243</v>
      </c>
      <c r="F131" s="215" t="s">
        <v>244</v>
      </c>
      <c r="G131" s="216" t="s">
        <v>245</v>
      </c>
      <c r="H131" s="217">
        <v>1.2749999999999999</v>
      </c>
      <c r="I131" s="218"/>
      <c r="J131" s="219">
        <f>ROUND(I131*H131,2)</f>
        <v>0</v>
      </c>
      <c r="K131" s="215" t="s">
        <v>178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2.5018699999999998</v>
      </c>
      <c r="R131" s="222">
        <f>Q131*H131</f>
        <v>3.1898842499999995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179</v>
      </c>
      <c r="AT131" s="224" t="s">
        <v>174</v>
      </c>
      <c r="AU131" s="224" t="s">
        <v>85</v>
      </c>
      <c r="AY131" s="18" t="s">
        <v>171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179</v>
      </c>
      <c r="BM131" s="224" t="s">
        <v>246</v>
      </c>
    </row>
    <row r="132" s="2" customFormat="1">
      <c r="A132" s="39"/>
      <c r="B132" s="40"/>
      <c r="C132" s="41"/>
      <c r="D132" s="226" t="s">
        <v>181</v>
      </c>
      <c r="E132" s="41"/>
      <c r="F132" s="227" t="s">
        <v>247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181</v>
      </c>
      <c r="AU132" s="18" t="s">
        <v>85</v>
      </c>
    </row>
    <row r="133" s="2" customFormat="1">
      <c r="A133" s="39"/>
      <c r="B133" s="40"/>
      <c r="C133" s="41"/>
      <c r="D133" s="231" t="s">
        <v>183</v>
      </c>
      <c r="E133" s="41"/>
      <c r="F133" s="232" t="s">
        <v>248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183</v>
      </c>
      <c r="AU133" s="18" t="s">
        <v>85</v>
      </c>
    </row>
    <row r="134" s="13" customFormat="1">
      <c r="A134" s="13"/>
      <c r="B134" s="233"/>
      <c r="C134" s="234"/>
      <c r="D134" s="226" t="s">
        <v>185</v>
      </c>
      <c r="E134" s="235" t="s">
        <v>19</v>
      </c>
      <c r="F134" s="236" t="s">
        <v>249</v>
      </c>
      <c r="G134" s="234"/>
      <c r="H134" s="237">
        <v>1.2749999999999999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185</v>
      </c>
      <c r="AU134" s="243" t="s">
        <v>85</v>
      </c>
      <c r="AV134" s="13" t="s">
        <v>85</v>
      </c>
      <c r="AW134" s="13" t="s">
        <v>34</v>
      </c>
      <c r="AX134" s="13" t="s">
        <v>83</v>
      </c>
      <c r="AY134" s="243" t="s">
        <v>171</v>
      </c>
    </row>
    <row r="135" s="2" customFormat="1" ht="16.5" customHeight="1">
      <c r="A135" s="39"/>
      <c r="B135" s="40"/>
      <c r="C135" s="213" t="s">
        <v>250</v>
      </c>
      <c r="D135" s="213" t="s">
        <v>174</v>
      </c>
      <c r="E135" s="214" t="s">
        <v>251</v>
      </c>
      <c r="F135" s="215" t="s">
        <v>252</v>
      </c>
      <c r="G135" s="216" t="s">
        <v>245</v>
      </c>
      <c r="H135" s="217">
        <v>0.84999999999999998</v>
      </c>
      <c r="I135" s="218"/>
      <c r="J135" s="219">
        <f>ROUND(I135*H135,2)</f>
        <v>0</v>
      </c>
      <c r="K135" s="215" t="s">
        <v>178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2.3010199999999998</v>
      </c>
      <c r="R135" s="222">
        <f>Q135*H135</f>
        <v>1.9558669999999998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179</v>
      </c>
      <c r="AT135" s="224" t="s">
        <v>174</v>
      </c>
      <c r="AU135" s="224" t="s">
        <v>85</v>
      </c>
      <c r="AY135" s="18" t="s">
        <v>171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179</v>
      </c>
      <c r="BM135" s="224" t="s">
        <v>253</v>
      </c>
    </row>
    <row r="136" s="2" customFormat="1">
      <c r="A136" s="39"/>
      <c r="B136" s="40"/>
      <c r="C136" s="41"/>
      <c r="D136" s="226" t="s">
        <v>181</v>
      </c>
      <c r="E136" s="41"/>
      <c r="F136" s="227" t="s">
        <v>254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181</v>
      </c>
      <c r="AU136" s="18" t="s">
        <v>85</v>
      </c>
    </row>
    <row r="137" s="2" customFormat="1">
      <c r="A137" s="39"/>
      <c r="B137" s="40"/>
      <c r="C137" s="41"/>
      <c r="D137" s="231" t="s">
        <v>183</v>
      </c>
      <c r="E137" s="41"/>
      <c r="F137" s="232" t="s">
        <v>255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183</v>
      </c>
      <c r="AU137" s="18" t="s">
        <v>85</v>
      </c>
    </row>
    <row r="138" s="13" customFormat="1">
      <c r="A138" s="13"/>
      <c r="B138" s="233"/>
      <c r="C138" s="234"/>
      <c r="D138" s="226" t="s">
        <v>185</v>
      </c>
      <c r="E138" s="235" t="s">
        <v>19</v>
      </c>
      <c r="F138" s="236" t="s">
        <v>256</v>
      </c>
      <c r="G138" s="234"/>
      <c r="H138" s="237">
        <v>0.84999999999999998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185</v>
      </c>
      <c r="AU138" s="243" t="s">
        <v>85</v>
      </c>
      <c r="AV138" s="13" t="s">
        <v>85</v>
      </c>
      <c r="AW138" s="13" t="s">
        <v>34</v>
      </c>
      <c r="AX138" s="13" t="s">
        <v>83</v>
      </c>
      <c r="AY138" s="243" t="s">
        <v>171</v>
      </c>
    </row>
    <row r="139" s="2" customFormat="1" ht="16.5" customHeight="1">
      <c r="A139" s="39"/>
      <c r="B139" s="40"/>
      <c r="C139" s="213" t="s">
        <v>8</v>
      </c>
      <c r="D139" s="213" t="s">
        <v>174</v>
      </c>
      <c r="E139" s="214" t="s">
        <v>257</v>
      </c>
      <c r="F139" s="215" t="s">
        <v>258</v>
      </c>
      <c r="G139" s="216" t="s">
        <v>177</v>
      </c>
      <c r="H139" s="217">
        <v>8.5</v>
      </c>
      <c r="I139" s="218"/>
      <c r="J139" s="219">
        <f>ROUND(I139*H139,2)</f>
        <v>0</v>
      </c>
      <c r="K139" s="215" t="s">
        <v>178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0.093359999999999999</v>
      </c>
      <c r="R139" s="222">
        <f>Q139*H139</f>
        <v>0.79356000000000004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179</v>
      </c>
      <c r="AT139" s="224" t="s">
        <v>174</v>
      </c>
      <c r="AU139" s="224" t="s">
        <v>85</v>
      </c>
      <c r="AY139" s="18" t="s">
        <v>171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179</v>
      </c>
      <c r="BM139" s="224" t="s">
        <v>259</v>
      </c>
    </row>
    <row r="140" s="2" customFormat="1">
      <c r="A140" s="39"/>
      <c r="B140" s="40"/>
      <c r="C140" s="41"/>
      <c r="D140" s="226" t="s">
        <v>181</v>
      </c>
      <c r="E140" s="41"/>
      <c r="F140" s="227" t="s">
        <v>260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181</v>
      </c>
      <c r="AU140" s="18" t="s">
        <v>85</v>
      </c>
    </row>
    <row r="141" s="2" customFormat="1">
      <c r="A141" s="39"/>
      <c r="B141" s="40"/>
      <c r="C141" s="41"/>
      <c r="D141" s="231" t="s">
        <v>183</v>
      </c>
      <c r="E141" s="41"/>
      <c r="F141" s="232" t="s">
        <v>261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183</v>
      </c>
      <c r="AU141" s="18" t="s">
        <v>85</v>
      </c>
    </row>
    <row r="142" s="13" customFormat="1">
      <c r="A142" s="13"/>
      <c r="B142" s="233"/>
      <c r="C142" s="234"/>
      <c r="D142" s="226" t="s">
        <v>185</v>
      </c>
      <c r="E142" s="235" t="s">
        <v>19</v>
      </c>
      <c r="F142" s="236" t="s">
        <v>262</v>
      </c>
      <c r="G142" s="234"/>
      <c r="H142" s="237">
        <v>8.5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185</v>
      </c>
      <c r="AU142" s="243" t="s">
        <v>85</v>
      </c>
      <c r="AV142" s="13" t="s">
        <v>85</v>
      </c>
      <c r="AW142" s="13" t="s">
        <v>34</v>
      </c>
      <c r="AX142" s="13" t="s">
        <v>83</v>
      </c>
      <c r="AY142" s="243" t="s">
        <v>171</v>
      </c>
    </row>
    <row r="143" s="2" customFormat="1" ht="24.15" customHeight="1">
      <c r="A143" s="39"/>
      <c r="B143" s="40"/>
      <c r="C143" s="213" t="s">
        <v>263</v>
      </c>
      <c r="D143" s="213" t="s">
        <v>174</v>
      </c>
      <c r="E143" s="214" t="s">
        <v>264</v>
      </c>
      <c r="F143" s="215" t="s">
        <v>265</v>
      </c>
      <c r="G143" s="216" t="s">
        <v>199</v>
      </c>
      <c r="H143" s="217">
        <v>6</v>
      </c>
      <c r="I143" s="218"/>
      <c r="J143" s="219">
        <f>ROUND(I143*H143,2)</f>
        <v>0</v>
      </c>
      <c r="K143" s="215" t="s">
        <v>214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0.024</v>
      </c>
      <c r="R143" s="222">
        <f>Q143*H143</f>
        <v>0.14400000000000002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179</v>
      </c>
      <c r="AT143" s="224" t="s">
        <v>174</v>
      </c>
      <c r="AU143" s="224" t="s">
        <v>85</v>
      </c>
      <c r="AY143" s="18" t="s">
        <v>171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179</v>
      </c>
      <c r="BM143" s="224" t="s">
        <v>266</v>
      </c>
    </row>
    <row r="144" s="2" customFormat="1">
      <c r="A144" s="39"/>
      <c r="B144" s="40"/>
      <c r="C144" s="41"/>
      <c r="D144" s="226" t="s">
        <v>181</v>
      </c>
      <c r="E144" s="41"/>
      <c r="F144" s="227" t="s">
        <v>267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181</v>
      </c>
      <c r="AU144" s="18" t="s">
        <v>85</v>
      </c>
    </row>
    <row r="145" s="2" customFormat="1">
      <c r="A145" s="39"/>
      <c r="B145" s="40"/>
      <c r="C145" s="41"/>
      <c r="D145" s="231" t="s">
        <v>183</v>
      </c>
      <c r="E145" s="41"/>
      <c r="F145" s="232" t="s">
        <v>268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183</v>
      </c>
      <c r="AU145" s="18" t="s">
        <v>85</v>
      </c>
    </row>
    <row r="146" s="2" customFormat="1">
      <c r="A146" s="39"/>
      <c r="B146" s="40"/>
      <c r="C146" s="41"/>
      <c r="D146" s="226" t="s">
        <v>194</v>
      </c>
      <c r="E146" s="41"/>
      <c r="F146" s="244" t="s">
        <v>269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194</v>
      </c>
      <c r="AU146" s="18" t="s">
        <v>85</v>
      </c>
    </row>
    <row r="147" s="2" customFormat="1" ht="16.5" customHeight="1">
      <c r="A147" s="39"/>
      <c r="B147" s="40"/>
      <c r="C147" s="213" t="s">
        <v>270</v>
      </c>
      <c r="D147" s="213" t="s">
        <v>174</v>
      </c>
      <c r="E147" s="214" t="s">
        <v>271</v>
      </c>
      <c r="F147" s="215" t="s">
        <v>272</v>
      </c>
      <c r="G147" s="216" t="s">
        <v>177</v>
      </c>
      <c r="H147" s="217">
        <v>10.24</v>
      </c>
      <c r="I147" s="218"/>
      <c r="J147" s="219">
        <f>ROUND(I147*H147,2)</f>
        <v>0</v>
      </c>
      <c r="K147" s="215" t="s">
        <v>214</v>
      </c>
      <c r="L147" s="45"/>
      <c r="M147" s="220" t="s">
        <v>19</v>
      </c>
      <c r="N147" s="221" t="s">
        <v>46</v>
      </c>
      <c r="O147" s="85"/>
      <c r="P147" s="222">
        <f>O147*H147</f>
        <v>0</v>
      </c>
      <c r="Q147" s="222">
        <v>0.00022000000000000001</v>
      </c>
      <c r="R147" s="222">
        <f>Q147*H147</f>
        <v>0.0022528000000000001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179</v>
      </c>
      <c r="AT147" s="224" t="s">
        <v>174</v>
      </c>
      <c r="AU147" s="224" t="s">
        <v>85</v>
      </c>
      <c r="AY147" s="18" t="s">
        <v>171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179</v>
      </c>
      <c r="BM147" s="224" t="s">
        <v>273</v>
      </c>
    </row>
    <row r="148" s="2" customFormat="1">
      <c r="A148" s="39"/>
      <c r="B148" s="40"/>
      <c r="C148" s="41"/>
      <c r="D148" s="226" t="s">
        <v>181</v>
      </c>
      <c r="E148" s="41"/>
      <c r="F148" s="227" t="s">
        <v>274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181</v>
      </c>
      <c r="AU148" s="18" t="s">
        <v>85</v>
      </c>
    </row>
    <row r="149" s="2" customFormat="1">
      <c r="A149" s="39"/>
      <c r="B149" s="40"/>
      <c r="C149" s="41"/>
      <c r="D149" s="231" t="s">
        <v>183</v>
      </c>
      <c r="E149" s="41"/>
      <c r="F149" s="232" t="s">
        <v>275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183</v>
      </c>
      <c r="AU149" s="18" t="s">
        <v>85</v>
      </c>
    </row>
    <row r="150" s="13" customFormat="1">
      <c r="A150" s="13"/>
      <c r="B150" s="233"/>
      <c r="C150" s="234"/>
      <c r="D150" s="226" t="s">
        <v>185</v>
      </c>
      <c r="E150" s="235" t="s">
        <v>19</v>
      </c>
      <c r="F150" s="236" t="s">
        <v>276</v>
      </c>
      <c r="G150" s="234"/>
      <c r="H150" s="237">
        <v>10.24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185</v>
      </c>
      <c r="AU150" s="243" t="s">
        <v>85</v>
      </c>
      <c r="AV150" s="13" t="s">
        <v>85</v>
      </c>
      <c r="AW150" s="13" t="s">
        <v>34</v>
      </c>
      <c r="AX150" s="13" t="s">
        <v>83</v>
      </c>
      <c r="AY150" s="243" t="s">
        <v>171</v>
      </c>
    </row>
    <row r="151" s="2" customFormat="1" ht="16.5" customHeight="1">
      <c r="A151" s="39"/>
      <c r="B151" s="40"/>
      <c r="C151" s="213" t="s">
        <v>277</v>
      </c>
      <c r="D151" s="213" t="s">
        <v>174</v>
      </c>
      <c r="E151" s="214" t="s">
        <v>278</v>
      </c>
      <c r="F151" s="215" t="s">
        <v>279</v>
      </c>
      <c r="G151" s="216" t="s">
        <v>199</v>
      </c>
      <c r="H151" s="217">
        <v>1</v>
      </c>
      <c r="I151" s="218"/>
      <c r="J151" s="219">
        <f>ROUND(I151*H151,2)</f>
        <v>0</v>
      </c>
      <c r="K151" s="215" t="s">
        <v>178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0.04684</v>
      </c>
      <c r="R151" s="222">
        <f>Q151*H151</f>
        <v>0.04684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179</v>
      </c>
      <c r="AT151" s="224" t="s">
        <v>174</v>
      </c>
      <c r="AU151" s="224" t="s">
        <v>85</v>
      </c>
      <c r="AY151" s="18" t="s">
        <v>171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179</v>
      </c>
      <c r="BM151" s="224" t="s">
        <v>280</v>
      </c>
    </row>
    <row r="152" s="2" customFormat="1">
      <c r="A152" s="39"/>
      <c r="B152" s="40"/>
      <c r="C152" s="41"/>
      <c r="D152" s="226" t="s">
        <v>181</v>
      </c>
      <c r="E152" s="41"/>
      <c r="F152" s="227" t="s">
        <v>281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181</v>
      </c>
      <c r="AU152" s="18" t="s">
        <v>85</v>
      </c>
    </row>
    <row r="153" s="2" customFormat="1">
      <c r="A153" s="39"/>
      <c r="B153" s="40"/>
      <c r="C153" s="41"/>
      <c r="D153" s="231" t="s">
        <v>183</v>
      </c>
      <c r="E153" s="41"/>
      <c r="F153" s="232" t="s">
        <v>282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183</v>
      </c>
      <c r="AU153" s="18" t="s">
        <v>85</v>
      </c>
    </row>
    <row r="154" s="2" customFormat="1" ht="21.75" customHeight="1">
      <c r="A154" s="39"/>
      <c r="B154" s="40"/>
      <c r="C154" s="245" t="s">
        <v>283</v>
      </c>
      <c r="D154" s="245" t="s">
        <v>232</v>
      </c>
      <c r="E154" s="246" t="s">
        <v>284</v>
      </c>
      <c r="F154" s="247" t="s">
        <v>285</v>
      </c>
      <c r="G154" s="248" t="s">
        <v>199</v>
      </c>
      <c r="H154" s="249">
        <v>1</v>
      </c>
      <c r="I154" s="250"/>
      <c r="J154" s="251">
        <f>ROUND(I154*H154,2)</f>
        <v>0</v>
      </c>
      <c r="K154" s="247" t="s">
        <v>178</v>
      </c>
      <c r="L154" s="252"/>
      <c r="M154" s="253" t="s">
        <v>19</v>
      </c>
      <c r="N154" s="254" t="s">
        <v>46</v>
      </c>
      <c r="O154" s="85"/>
      <c r="P154" s="222">
        <f>O154*H154</f>
        <v>0</v>
      </c>
      <c r="Q154" s="222">
        <v>0.016240000000000001</v>
      </c>
      <c r="R154" s="222">
        <f>Q154*H154</f>
        <v>0.016240000000000001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286</v>
      </c>
      <c r="AT154" s="224" t="s">
        <v>232</v>
      </c>
      <c r="AU154" s="224" t="s">
        <v>85</v>
      </c>
      <c r="AY154" s="18" t="s">
        <v>171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283</v>
      </c>
      <c r="BM154" s="224" t="s">
        <v>287</v>
      </c>
    </row>
    <row r="155" s="2" customFormat="1">
      <c r="A155" s="39"/>
      <c r="B155" s="40"/>
      <c r="C155" s="41"/>
      <c r="D155" s="226" t="s">
        <v>181</v>
      </c>
      <c r="E155" s="41"/>
      <c r="F155" s="227" t="s">
        <v>285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181</v>
      </c>
      <c r="AU155" s="18" t="s">
        <v>85</v>
      </c>
    </row>
    <row r="156" s="2" customFormat="1">
      <c r="A156" s="39"/>
      <c r="B156" s="40"/>
      <c r="C156" s="41"/>
      <c r="D156" s="226" t="s">
        <v>194</v>
      </c>
      <c r="E156" s="41"/>
      <c r="F156" s="244" t="s">
        <v>288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194</v>
      </c>
      <c r="AU156" s="18" t="s">
        <v>85</v>
      </c>
    </row>
    <row r="157" s="12" customFormat="1" ht="22.8" customHeight="1">
      <c r="A157" s="12"/>
      <c r="B157" s="197"/>
      <c r="C157" s="198"/>
      <c r="D157" s="199" t="s">
        <v>74</v>
      </c>
      <c r="E157" s="211" t="s">
        <v>236</v>
      </c>
      <c r="F157" s="211" t="s">
        <v>289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SUM(P158:P196)</f>
        <v>0</v>
      </c>
      <c r="Q157" s="205"/>
      <c r="R157" s="206">
        <f>SUM(R158:R196)</f>
        <v>0.058499999999999996</v>
      </c>
      <c r="S157" s="205"/>
      <c r="T157" s="207">
        <f>SUM(T158:T196)</f>
        <v>36.626425000000005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83</v>
      </c>
      <c r="AT157" s="209" t="s">
        <v>74</v>
      </c>
      <c r="AU157" s="209" t="s">
        <v>83</v>
      </c>
      <c r="AY157" s="208" t="s">
        <v>171</v>
      </c>
      <c r="BK157" s="210">
        <f>SUM(BK158:BK196)</f>
        <v>0</v>
      </c>
    </row>
    <row r="158" s="2" customFormat="1" ht="21.75" customHeight="1">
      <c r="A158" s="39"/>
      <c r="B158" s="40"/>
      <c r="C158" s="213" t="s">
        <v>290</v>
      </c>
      <c r="D158" s="213" t="s">
        <v>174</v>
      </c>
      <c r="E158" s="214" t="s">
        <v>291</v>
      </c>
      <c r="F158" s="215" t="s">
        <v>292</v>
      </c>
      <c r="G158" s="216" t="s">
        <v>177</v>
      </c>
      <c r="H158" s="217">
        <v>450</v>
      </c>
      <c r="I158" s="218"/>
      <c r="J158" s="219">
        <f>ROUND(I158*H158,2)</f>
        <v>0</v>
      </c>
      <c r="K158" s="215" t="s">
        <v>178</v>
      </c>
      <c r="L158" s="45"/>
      <c r="M158" s="220" t="s">
        <v>19</v>
      </c>
      <c r="N158" s="221" t="s">
        <v>46</v>
      </c>
      <c r="O158" s="85"/>
      <c r="P158" s="222">
        <f>O158*H158</f>
        <v>0</v>
      </c>
      <c r="Q158" s="222">
        <v>0.00012999999999999999</v>
      </c>
      <c r="R158" s="222">
        <f>Q158*H158</f>
        <v>0.058499999999999996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179</v>
      </c>
      <c r="AT158" s="224" t="s">
        <v>174</v>
      </c>
      <c r="AU158" s="224" t="s">
        <v>85</v>
      </c>
      <c r="AY158" s="18" t="s">
        <v>171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83</v>
      </c>
      <c r="BK158" s="225">
        <f>ROUND(I158*H158,2)</f>
        <v>0</v>
      </c>
      <c r="BL158" s="18" t="s">
        <v>179</v>
      </c>
      <c r="BM158" s="224" t="s">
        <v>293</v>
      </c>
    </row>
    <row r="159" s="2" customFormat="1">
      <c r="A159" s="39"/>
      <c r="B159" s="40"/>
      <c r="C159" s="41"/>
      <c r="D159" s="226" t="s">
        <v>181</v>
      </c>
      <c r="E159" s="41"/>
      <c r="F159" s="227" t="s">
        <v>294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181</v>
      </c>
      <c r="AU159" s="18" t="s">
        <v>85</v>
      </c>
    </row>
    <row r="160" s="2" customFormat="1">
      <c r="A160" s="39"/>
      <c r="B160" s="40"/>
      <c r="C160" s="41"/>
      <c r="D160" s="231" t="s">
        <v>183</v>
      </c>
      <c r="E160" s="41"/>
      <c r="F160" s="232" t="s">
        <v>295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183</v>
      </c>
      <c r="AU160" s="18" t="s">
        <v>85</v>
      </c>
    </row>
    <row r="161" s="13" customFormat="1">
      <c r="A161" s="13"/>
      <c r="B161" s="233"/>
      <c r="C161" s="234"/>
      <c r="D161" s="226" t="s">
        <v>185</v>
      </c>
      <c r="E161" s="235" t="s">
        <v>19</v>
      </c>
      <c r="F161" s="236" t="s">
        <v>296</v>
      </c>
      <c r="G161" s="234"/>
      <c r="H161" s="237">
        <v>450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185</v>
      </c>
      <c r="AU161" s="243" t="s">
        <v>85</v>
      </c>
      <c r="AV161" s="13" t="s">
        <v>85</v>
      </c>
      <c r="AW161" s="13" t="s">
        <v>34</v>
      </c>
      <c r="AX161" s="13" t="s">
        <v>83</v>
      </c>
      <c r="AY161" s="243" t="s">
        <v>171</v>
      </c>
    </row>
    <row r="162" s="2" customFormat="1" ht="16.5" customHeight="1">
      <c r="A162" s="39"/>
      <c r="B162" s="40"/>
      <c r="C162" s="213" t="s">
        <v>297</v>
      </c>
      <c r="D162" s="213" t="s">
        <v>174</v>
      </c>
      <c r="E162" s="214" t="s">
        <v>298</v>
      </c>
      <c r="F162" s="215" t="s">
        <v>299</v>
      </c>
      <c r="G162" s="216" t="s">
        <v>177</v>
      </c>
      <c r="H162" s="217">
        <v>85.150000000000006</v>
      </c>
      <c r="I162" s="218"/>
      <c r="J162" s="219">
        <f>ROUND(I162*H162,2)</f>
        <v>0</v>
      </c>
      <c r="K162" s="215" t="s">
        <v>178</v>
      </c>
      <c r="L162" s="45"/>
      <c r="M162" s="220" t="s">
        <v>19</v>
      </c>
      <c r="N162" s="221" t="s">
        <v>46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0.26100000000000001</v>
      </c>
      <c r="T162" s="223">
        <f>S162*H162</f>
        <v>22.224150000000002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179</v>
      </c>
      <c r="AT162" s="224" t="s">
        <v>174</v>
      </c>
      <c r="AU162" s="224" t="s">
        <v>85</v>
      </c>
      <c r="AY162" s="18" t="s">
        <v>171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179</v>
      </c>
      <c r="BM162" s="224" t="s">
        <v>300</v>
      </c>
    </row>
    <row r="163" s="2" customFormat="1">
      <c r="A163" s="39"/>
      <c r="B163" s="40"/>
      <c r="C163" s="41"/>
      <c r="D163" s="226" t="s">
        <v>181</v>
      </c>
      <c r="E163" s="41"/>
      <c r="F163" s="227" t="s">
        <v>301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181</v>
      </c>
      <c r="AU163" s="18" t="s">
        <v>85</v>
      </c>
    </row>
    <row r="164" s="2" customFormat="1">
      <c r="A164" s="39"/>
      <c r="B164" s="40"/>
      <c r="C164" s="41"/>
      <c r="D164" s="231" t="s">
        <v>183</v>
      </c>
      <c r="E164" s="41"/>
      <c r="F164" s="232" t="s">
        <v>302</v>
      </c>
      <c r="G164" s="41"/>
      <c r="H164" s="41"/>
      <c r="I164" s="228"/>
      <c r="J164" s="41"/>
      <c r="K164" s="41"/>
      <c r="L164" s="45"/>
      <c r="M164" s="229"/>
      <c r="N164" s="23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183</v>
      </c>
      <c r="AU164" s="18" t="s">
        <v>85</v>
      </c>
    </row>
    <row r="165" s="13" customFormat="1">
      <c r="A165" s="13"/>
      <c r="B165" s="233"/>
      <c r="C165" s="234"/>
      <c r="D165" s="226" t="s">
        <v>185</v>
      </c>
      <c r="E165" s="235" t="s">
        <v>19</v>
      </c>
      <c r="F165" s="236" t="s">
        <v>303</v>
      </c>
      <c r="G165" s="234"/>
      <c r="H165" s="237">
        <v>85.150000000000006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185</v>
      </c>
      <c r="AU165" s="243" t="s">
        <v>85</v>
      </c>
      <c r="AV165" s="13" t="s">
        <v>85</v>
      </c>
      <c r="AW165" s="13" t="s">
        <v>34</v>
      </c>
      <c r="AX165" s="13" t="s">
        <v>83</v>
      </c>
      <c r="AY165" s="243" t="s">
        <v>171</v>
      </c>
    </row>
    <row r="166" s="2" customFormat="1" ht="16.5" customHeight="1">
      <c r="A166" s="39"/>
      <c r="B166" s="40"/>
      <c r="C166" s="213" t="s">
        <v>304</v>
      </c>
      <c r="D166" s="213" t="s">
        <v>174</v>
      </c>
      <c r="E166" s="214" t="s">
        <v>305</v>
      </c>
      <c r="F166" s="215" t="s">
        <v>306</v>
      </c>
      <c r="G166" s="216" t="s">
        <v>245</v>
      </c>
      <c r="H166" s="217">
        <v>0.375</v>
      </c>
      <c r="I166" s="218"/>
      <c r="J166" s="219">
        <f>ROUND(I166*H166,2)</f>
        <v>0</v>
      </c>
      <c r="K166" s="215" t="s">
        <v>307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1.8</v>
      </c>
      <c r="T166" s="223">
        <f>S166*H166</f>
        <v>0.67500000000000004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179</v>
      </c>
      <c r="AT166" s="224" t="s">
        <v>174</v>
      </c>
      <c r="AU166" s="224" t="s">
        <v>85</v>
      </c>
      <c r="AY166" s="18" t="s">
        <v>171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179</v>
      </c>
      <c r="BM166" s="224" t="s">
        <v>308</v>
      </c>
    </row>
    <row r="167" s="2" customFormat="1">
      <c r="A167" s="39"/>
      <c r="B167" s="40"/>
      <c r="C167" s="41"/>
      <c r="D167" s="226" t="s">
        <v>181</v>
      </c>
      <c r="E167" s="41"/>
      <c r="F167" s="227" t="s">
        <v>309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181</v>
      </c>
      <c r="AU167" s="18" t="s">
        <v>85</v>
      </c>
    </row>
    <row r="168" s="2" customFormat="1">
      <c r="A168" s="39"/>
      <c r="B168" s="40"/>
      <c r="C168" s="41"/>
      <c r="D168" s="231" t="s">
        <v>183</v>
      </c>
      <c r="E168" s="41"/>
      <c r="F168" s="232" t="s">
        <v>310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183</v>
      </c>
      <c r="AU168" s="18" t="s">
        <v>85</v>
      </c>
    </row>
    <row r="169" s="13" customFormat="1">
      <c r="A169" s="13"/>
      <c r="B169" s="233"/>
      <c r="C169" s="234"/>
      <c r="D169" s="226" t="s">
        <v>185</v>
      </c>
      <c r="E169" s="235" t="s">
        <v>19</v>
      </c>
      <c r="F169" s="236" t="s">
        <v>311</v>
      </c>
      <c r="G169" s="234"/>
      <c r="H169" s="237">
        <v>0.375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185</v>
      </c>
      <c r="AU169" s="243" t="s">
        <v>85</v>
      </c>
      <c r="AV169" s="13" t="s">
        <v>85</v>
      </c>
      <c r="AW169" s="13" t="s">
        <v>34</v>
      </c>
      <c r="AX169" s="13" t="s">
        <v>83</v>
      </c>
      <c r="AY169" s="243" t="s">
        <v>171</v>
      </c>
    </row>
    <row r="170" s="2" customFormat="1" ht="21.75" customHeight="1">
      <c r="A170" s="39"/>
      <c r="B170" s="40"/>
      <c r="C170" s="213" t="s">
        <v>312</v>
      </c>
      <c r="D170" s="213" t="s">
        <v>174</v>
      </c>
      <c r="E170" s="214" t="s">
        <v>313</v>
      </c>
      <c r="F170" s="215" t="s">
        <v>314</v>
      </c>
      <c r="G170" s="216" t="s">
        <v>245</v>
      </c>
      <c r="H170" s="217">
        <v>1.2749999999999999</v>
      </c>
      <c r="I170" s="218"/>
      <c r="J170" s="219">
        <f>ROUND(I170*H170,2)</f>
        <v>0</v>
      </c>
      <c r="K170" s="215" t="s">
        <v>178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2.2000000000000002</v>
      </c>
      <c r="T170" s="223">
        <f>S170*H170</f>
        <v>2.8050000000000002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179</v>
      </c>
      <c r="AT170" s="224" t="s">
        <v>174</v>
      </c>
      <c r="AU170" s="224" t="s">
        <v>85</v>
      </c>
      <c r="AY170" s="18" t="s">
        <v>171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179</v>
      </c>
      <c r="BM170" s="224" t="s">
        <v>315</v>
      </c>
    </row>
    <row r="171" s="2" customFormat="1">
      <c r="A171" s="39"/>
      <c r="B171" s="40"/>
      <c r="C171" s="41"/>
      <c r="D171" s="226" t="s">
        <v>181</v>
      </c>
      <c r="E171" s="41"/>
      <c r="F171" s="227" t="s">
        <v>316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181</v>
      </c>
      <c r="AU171" s="18" t="s">
        <v>85</v>
      </c>
    </row>
    <row r="172" s="2" customFormat="1">
      <c r="A172" s="39"/>
      <c r="B172" s="40"/>
      <c r="C172" s="41"/>
      <c r="D172" s="231" t="s">
        <v>183</v>
      </c>
      <c r="E172" s="41"/>
      <c r="F172" s="232" t="s">
        <v>317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183</v>
      </c>
      <c r="AU172" s="18" t="s">
        <v>85</v>
      </c>
    </row>
    <row r="173" s="13" customFormat="1">
      <c r="A173" s="13"/>
      <c r="B173" s="233"/>
      <c r="C173" s="234"/>
      <c r="D173" s="226" t="s">
        <v>185</v>
      </c>
      <c r="E173" s="235" t="s">
        <v>19</v>
      </c>
      <c r="F173" s="236" t="s">
        <v>249</v>
      </c>
      <c r="G173" s="234"/>
      <c r="H173" s="237">
        <v>1.2749999999999999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185</v>
      </c>
      <c r="AU173" s="243" t="s">
        <v>85</v>
      </c>
      <c r="AV173" s="13" t="s">
        <v>85</v>
      </c>
      <c r="AW173" s="13" t="s">
        <v>34</v>
      </c>
      <c r="AX173" s="13" t="s">
        <v>83</v>
      </c>
      <c r="AY173" s="243" t="s">
        <v>171</v>
      </c>
    </row>
    <row r="174" s="2" customFormat="1" ht="16.5" customHeight="1">
      <c r="A174" s="39"/>
      <c r="B174" s="40"/>
      <c r="C174" s="213" t="s">
        <v>7</v>
      </c>
      <c r="D174" s="213" t="s">
        <v>174</v>
      </c>
      <c r="E174" s="214" t="s">
        <v>318</v>
      </c>
      <c r="F174" s="215" t="s">
        <v>319</v>
      </c>
      <c r="G174" s="216" t="s">
        <v>177</v>
      </c>
      <c r="H174" s="217">
        <v>164.5</v>
      </c>
      <c r="I174" s="218"/>
      <c r="J174" s="219">
        <f>ROUND(I174*H174,2)</f>
        <v>0</v>
      </c>
      <c r="K174" s="215" t="s">
        <v>178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179</v>
      </c>
      <c r="AT174" s="224" t="s">
        <v>174</v>
      </c>
      <c r="AU174" s="224" t="s">
        <v>85</v>
      </c>
      <c r="AY174" s="18" t="s">
        <v>171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179</v>
      </c>
      <c r="BM174" s="224" t="s">
        <v>320</v>
      </c>
    </row>
    <row r="175" s="2" customFormat="1">
      <c r="A175" s="39"/>
      <c r="B175" s="40"/>
      <c r="C175" s="41"/>
      <c r="D175" s="226" t="s">
        <v>181</v>
      </c>
      <c r="E175" s="41"/>
      <c r="F175" s="227" t="s">
        <v>319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181</v>
      </c>
      <c r="AU175" s="18" t="s">
        <v>85</v>
      </c>
    </row>
    <row r="176" s="2" customFormat="1">
      <c r="A176" s="39"/>
      <c r="B176" s="40"/>
      <c r="C176" s="41"/>
      <c r="D176" s="231" t="s">
        <v>183</v>
      </c>
      <c r="E176" s="41"/>
      <c r="F176" s="232" t="s">
        <v>321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183</v>
      </c>
      <c r="AU176" s="18" t="s">
        <v>85</v>
      </c>
    </row>
    <row r="177" s="13" customFormat="1">
      <c r="A177" s="13"/>
      <c r="B177" s="233"/>
      <c r="C177" s="234"/>
      <c r="D177" s="226" t="s">
        <v>185</v>
      </c>
      <c r="E177" s="235" t="s">
        <v>19</v>
      </c>
      <c r="F177" s="236" t="s">
        <v>322</v>
      </c>
      <c r="G177" s="234"/>
      <c r="H177" s="237">
        <v>164.5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185</v>
      </c>
      <c r="AU177" s="243" t="s">
        <v>85</v>
      </c>
      <c r="AV177" s="13" t="s">
        <v>85</v>
      </c>
      <c r="AW177" s="13" t="s">
        <v>34</v>
      </c>
      <c r="AX177" s="13" t="s">
        <v>83</v>
      </c>
      <c r="AY177" s="243" t="s">
        <v>171</v>
      </c>
    </row>
    <row r="178" s="2" customFormat="1" ht="16.5" customHeight="1">
      <c r="A178" s="39"/>
      <c r="B178" s="40"/>
      <c r="C178" s="213" t="s">
        <v>323</v>
      </c>
      <c r="D178" s="213" t="s">
        <v>174</v>
      </c>
      <c r="E178" s="214" t="s">
        <v>324</v>
      </c>
      <c r="F178" s="215" t="s">
        <v>325</v>
      </c>
      <c r="G178" s="216" t="s">
        <v>177</v>
      </c>
      <c r="H178" s="217">
        <v>1151.5</v>
      </c>
      <c r="I178" s="218"/>
      <c r="J178" s="219">
        <f>ROUND(I178*H178,2)</f>
        <v>0</v>
      </c>
      <c r="K178" s="215" t="s">
        <v>178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179</v>
      </c>
      <c r="AT178" s="224" t="s">
        <v>174</v>
      </c>
      <c r="AU178" s="224" t="s">
        <v>85</v>
      </c>
      <c r="AY178" s="18" t="s">
        <v>171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179</v>
      </c>
      <c r="BM178" s="224" t="s">
        <v>326</v>
      </c>
    </row>
    <row r="179" s="2" customFormat="1">
      <c r="A179" s="39"/>
      <c r="B179" s="40"/>
      <c r="C179" s="41"/>
      <c r="D179" s="226" t="s">
        <v>181</v>
      </c>
      <c r="E179" s="41"/>
      <c r="F179" s="227" t="s">
        <v>327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181</v>
      </c>
      <c r="AU179" s="18" t="s">
        <v>85</v>
      </c>
    </row>
    <row r="180" s="2" customFormat="1">
      <c r="A180" s="39"/>
      <c r="B180" s="40"/>
      <c r="C180" s="41"/>
      <c r="D180" s="231" t="s">
        <v>183</v>
      </c>
      <c r="E180" s="41"/>
      <c r="F180" s="232" t="s">
        <v>328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183</v>
      </c>
      <c r="AU180" s="18" t="s">
        <v>85</v>
      </c>
    </row>
    <row r="181" s="13" customFormat="1">
      <c r="A181" s="13"/>
      <c r="B181" s="233"/>
      <c r="C181" s="234"/>
      <c r="D181" s="226" t="s">
        <v>185</v>
      </c>
      <c r="E181" s="235" t="s">
        <v>19</v>
      </c>
      <c r="F181" s="236" t="s">
        <v>329</v>
      </c>
      <c r="G181" s="234"/>
      <c r="H181" s="237">
        <v>1151.5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185</v>
      </c>
      <c r="AU181" s="243" t="s">
        <v>85</v>
      </c>
      <c r="AV181" s="13" t="s">
        <v>85</v>
      </c>
      <c r="AW181" s="13" t="s">
        <v>34</v>
      </c>
      <c r="AX181" s="13" t="s">
        <v>83</v>
      </c>
      <c r="AY181" s="243" t="s">
        <v>171</v>
      </c>
    </row>
    <row r="182" s="2" customFormat="1" ht="16.5" customHeight="1">
      <c r="A182" s="39"/>
      <c r="B182" s="40"/>
      <c r="C182" s="213" t="s">
        <v>330</v>
      </c>
      <c r="D182" s="213" t="s">
        <v>174</v>
      </c>
      <c r="E182" s="214" t="s">
        <v>331</v>
      </c>
      <c r="F182" s="215" t="s">
        <v>332</v>
      </c>
      <c r="G182" s="216" t="s">
        <v>245</v>
      </c>
      <c r="H182" s="217">
        <v>1.2749999999999999</v>
      </c>
      <c r="I182" s="218"/>
      <c r="J182" s="219">
        <f>ROUND(I182*H182,2)</f>
        <v>0</v>
      </c>
      <c r="K182" s="215" t="s">
        <v>178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0.029000000000000001</v>
      </c>
      <c r="T182" s="223">
        <f>S182*H182</f>
        <v>0.036975000000000001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179</v>
      </c>
      <c r="AT182" s="224" t="s">
        <v>174</v>
      </c>
      <c r="AU182" s="224" t="s">
        <v>85</v>
      </c>
      <c r="AY182" s="18" t="s">
        <v>171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179</v>
      </c>
      <c r="BM182" s="224" t="s">
        <v>333</v>
      </c>
    </row>
    <row r="183" s="2" customFormat="1">
      <c r="A183" s="39"/>
      <c r="B183" s="40"/>
      <c r="C183" s="41"/>
      <c r="D183" s="226" t="s">
        <v>181</v>
      </c>
      <c r="E183" s="41"/>
      <c r="F183" s="227" t="s">
        <v>334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181</v>
      </c>
      <c r="AU183" s="18" t="s">
        <v>85</v>
      </c>
    </row>
    <row r="184" s="2" customFormat="1">
      <c r="A184" s="39"/>
      <c r="B184" s="40"/>
      <c r="C184" s="41"/>
      <c r="D184" s="231" t="s">
        <v>183</v>
      </c>
      <c r="E184" s="41"/>
      <c r="F184" s="232" t="s">
        <v>335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183</v>
      </c>
      <c r="AU184" s="18" t="s">
        <v>85</v>
      </c>
    </row>
    <row r="185" s="2" customFormat="1" ht="16.5" customHeight="1">
      <c r="A185" s="39"/>
      <c r="B185" s="40"/>
      <c r="C185" s="213" t="s">
        <v>336</v>
      </c>
      <c r="D185" s="213" t="s">
        <v>174</v>
      </c>
      <c r="E185" s="214" t="s">
        <v>337</v>
      </c>
      <c r="F185" s="215" t="s">
        <v>338</v>
      </c>
      <c r="G185" s="216" t="s">
        <v>177</v>
      </c>
      <c r="H185" s="217">
        <v>12.4</v>
      </c>
      <c r="I185" s="218"/>
      <c r="J185" s="219">
        <f>ROUND(I185*H185,2)</f>
        <v>0</v>
      </c>
      <c r="K185" s="215" t="s">
        <v>178</v>
      </c>
      <c r="L185" s="45"/>
      <c r="M185" s="220" t="s">
        <v>19</v>
      </c>
      <c r="N185" s="221" t="s">
        <v>46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0.035000000000000003</v>
      </c>
      <c r="T185" s="223">
        <f>S185*H185</f>
        <v>0.43400000000000005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179</v>
      </c>
      <c r="AT185" s="224" t="s">
        <v>174</v>
      </c>
      <c r="AU185" s="224" t="s">
        <v>85</v>
      </c>
      <c r="AY185" s="18" t="s">
        <v>171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83</v>
      </c>
      <c r="BK185" s="225">
        <f>ROUND(I185*H185,2)</f>
        <v>0</v>
      </c>
      <c r="BL185" s="18" t="s">
        <v>179</v>
      </c>
      <c r="BM185" s="224" t="s">
        <v>339</v>
      </c>
    </row>
    <row r="186" s="2" customFormat="1">
      <c r="A186" s="39"/>
      <c r="B186" s="40"/>
      <c r="C186" s="41"/>
      <c r="D186" s="226" t="s">
        <v>181</v>
      </c>
      <c r="E186" s="41"/>
      <c r="F186" s="227" t="s">
        <v>340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181</v>
      </c>
      <c r="AU186" s="18" t="s">
        <v>85</v>
      </c>
    </row>
    <row r="187" s="2" customFormat="1">
      <c r="A187" s="39"/>
      <c r="B187" s="40"/>
      <c r="C187" s="41"/>
      <c r="D187" s="231" t="s">
        <v>183</v>
      </c>
      <c r="E187" s="41"/>
      <c r="F187" s="232" t="s">
        <v>341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183</v>
      </c>
      <c r="AU187" s="18" t="s">
        <v>85</v>
      </c>
    </row>
    <row r="188" s="13" customFormat="1">
      <c r="A188" s="13"/>
      <c r="B188" s="233"/>
      <c r="C188" s="234"/>
      <c r="D188" s="226" t="s">
        <v>185</v>
      </c>
      <c r="E188" s="235" t="s">
        <v>19</v>
      </c>
      <c r="F188" s="236" t="s">
        <v>342</v>
      </c>
      <c r="G188" s="234"/>
      <c r="H188" s="237">
        <v>12.4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185</v>
      </c>
      <c r="AU188" s="243" t="s">
        <v>85</v>
      </c>
      <c r="AV188" s="13" t="s">
        <v>85</v>
      </c>
      <c r="AW188" s="13" t="s">
        <v>34</v>
      </c>
      <c r="AX188" s="13" t="s">
        <v>83</v>
      </c>
      <c r="AY188" s="243" t="s">
        <v>171</v>
      </c>
    </row>
    <row r="189" s="2" customFormat="1" ht="16.5" customHeight="1">
      <c r="A189" s="39"/>
      <c r="B189" s="40"/>
      <c r="C189" s="213" t="s">
        <v>343</v>
      </c>
      <c r="D189" s="213" t="s">
        <v>174</v>
      </c>
      <c r="E189" s="214" t="s">
        <v>344</v>
      </c>
      <c r="F189" s="215" t="s">
        <v>345</v>
      </c>
      <c r="G189" s="216" t="s">
        <v>227</v>
      </c>
      <c r="H189" s="217">
        <v>7</v>
      </c>
      <c r="I189" s="218"/>
      <c r="J189" s="219">
        <f>ROUND(I189*H189,2)</f>
        <v>0</v>
      </c>
      <c r="K189" s="215" t="s">
        <v>178</v>
      </c>
      <c r="L189" s="45"/>
      <c r="M189" s="220" t="s">
        <v>19</v>
      </c>
      <c r="N189" s="221" t="s">
        <v>46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0.0089999999999999993</v>
      </c>
      <c r="T189" s="223">
        <f>S189*H189</f>
        <v>0.063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179</v>
      </c>
      <c r="AT189" s="224" t="s">
        <v>174</v>
      </c>
      <c r="AU189" s="224" t="s">
        <v>85</v>
      </c>
      <c r="AY189" s="18" t="s">
        <v>171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83</v>
      </c>
      <c r="BK189" s="225">
        <f>ROUND(I189*H189,2)</f>
        <v>0</v>
      </c>
      <c r="BL189" s="18" t="s">
        <v>179</v>
      </c>
      <c r="BM189" s="224" t="s">
        <v>346</v>
      </c>
    </row>
    <row r="190" s="2" customFormat="1">
      <c r="A190" s="39"/>
      <c r="B190" s="40"/>
      <c r="C190" s="41"/>
      <c r="D190" s="226" t="s">
        <v>181</v>
      </c>
      <c r="E190" s="41"/>
      <c r="F190" s="227" t="s">
        <v>347</v>
      </c>
      <c r="G190" s="41"/>
      <c r="H190" s="41"/>
      <c r="I190" s="228"/>
      <c r="J190" s="41"/>
      <c r="K190" s="41"/>
      <c r="L190" s="45"/>
      <c r="M190" s="229"/>
      <c r="N190" s="230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181</v>
      </c>
      <c r="AU190" s="18" t="s">
        <v>85</v>
      </c>
    </row>
    <row r="191" s="2" customFormat="1">
      <c r="A191" s="39"/>
      <c r="B191" s="40"/>
      <c r="C191" s="41"/>
      <c r="D191" s="231" t="s">
        <v>183</v>
      </c>
      <c r="E191" s="41"/>
      <c r="F191" s="232" t="s">
        <v>348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183</v>
      </c>
      <c r="AU191" s="18" t="s">
        <v>85</v>
      </c>
    </row>
    <row r="192" s="13" customFormat="1">
      <c r="A192" s="13"/>
      <c r="B192" s="233"/>
      <c r="C192" s="234"/>
      <c r="D192" s="226" t="s">
        <v>185</v>
      </c>
      <c r="E192" s="235" t="s">
        <v>19</v>
      </c>
      <c r="F192" s="236" t="s">
        <v>224</v>
      </c>
      <c r="G192" s="234"/>
      <c r="H192" s="237">
        <v>7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185</v>
      </c>
      <c r="AU192" s="243" t="s">
        <v>85</v>
      </c>
      <c r="AV192" s="13" t="s">
        <v>85</v>
      </c>
      <c r="AW192" s="13" t="s">
        <v>34</v>
      </c>
      <c r="AX192" s="13" t="s">
        <v>83</v>
      </c>
      <c r="AY192" s="243" t="s">
        <v>171</v>
      </c>
    </row>
    <row r="193" s="2" customFormat="1" ht="16.5" customHeight="1">
      <c r="A193" s="39"/>
      <c r="B193" s="40"/>
      <c r="C193" s="213" t="s">
        <v>349</v>
      </c>
      <c r="D193" s="213" t="s">
        <v>174</v>
      </c>
      <c r="E193" s="214" t="s">
        <v>350</v>
      </c>
      <c r="F193" s="215" t="s">
        <v>351</v>
      </c>
      <c r="G193" s="216" t="s">
        <v>177</v>
      </c>
      <c r="H193" s="217">
        <v>170.30000000000001</v>
      </c>
      <c r="I193" s="218"/>
      <c r="J193" s="219">
        <f>ROUND(I193*H193,2)</f>
        <v>0</v>
      </c>
      <c r="K193" s="215" t="s">
        <v>178</v>
      </c>
      <c r="L193" s="45"/>
      <c r="M193" s="220" t="s">
        <v>19</v>
      </c>
      <c r="N193" s="221" t="s">
        <v>46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0.060999999999999999</v>
      </c>
      <c r="T193" s="223">
        <f>S193*H193</f>
        <v>10.388300000000001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179</v>
      </c>
      <c r="AT193" s="224" t="s">
        <v>174</v>
      </c>
      <c r="AU193" s="224" t="s">
        <v>85</v>
      </c>
      <c r="AY193" s="18" t="s">
        <v>171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83</v>
      </c>
      <c r="BK193" s="225">
        <f>ROUND(I193*H193,2)</f>
        <v>0</v>
      </c>
      <c r="BL193" s="18" t="s">
        <v>179</v>
      </c>
      <c r="BM193" s="224" t="s">
        <v>352</v>
      </c>
    </row>
    <row r="194" s="2" customFormat="1">
      <c r="A194" s="39"/>
      <c r="B194" s="40"/>
      <c r="C194" s="41"/>
      <c r="D194" s="226" t="s">
        <v>181</v>
      </c>
      <c r="E194" s="41"/>
      <c r="F194" s="227" t="s">
        <v>353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181</v>
      </c>
      <c r="AU194" s="18" t="s">
        <v>85</v>
      </c>
    </row>
    <row r="195" s="2" customFormat="1">
      <c r="A195" s="39"/>
      <c r="B195" s="40"/>
      <c r="C195" s="41"/>
      <c r="D195" s="231" t="s">
        <v>183</v>
      </c>
      <c r="E195" s="41"/>
      <c r="F195" s="232" t="s">
        <v>354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183</v>
      </c>
      <c r="AU195" s="18" t="s">
        <v>85</v>
      </c>
    </row>
    <row r="196" s="13" customFormat="1">
      <c r="A196" s="13"/>
      <c r="B196" s="233"/>
      <c r="C196" s="234"/>
      <c r="D196" s="226" t="s">
        <v>185</v>
      </c>
      <c r="E196" s="235" t="s">
        <v>19</v>
      </c>
      <c r="F196" s="236" t="s">
        <v>355</v>
      </c>
      <c r="G196" s="234"/>
      <c r="H196" s="237">
        <v>170.30000000000001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185</v>
      </c>
      <c r="AU196" s="243" t="s">
        <v>85</v>
      </c>
      <c r="AV196" s="13" t="s">
        <v>85</v>
      </c>
      <c r="AW196" s="13" t="s">
        <v>34</v>
      </c>
      <c r="AX196" s="13" t="s">
        <v>83</v>
      </c>
      <c r="AY196" s="243" t="s">
        <v>171</v>
      </c>
    </row>
    <row r="197" s="12" customFormat="1" ht="22.8" customHeight="1">
      <c r="A197" s="12"/>
      <c r="B197" s="197"/>
      <c r="C197" s="198"/>
      <c r="D197" s="199" t="s">
        <v>74</v>
      </c>
      <c r="E197" s="211" t="s">
        <v>356</v>
      </c>
      <c r="F197" s="211" t="s">
        <v>357</v>
      </c>
      <c r="G197" s="198"/>
      <c r="H197" s="198"/>
      <c r="I197" s="201"/>
      <c r="J197" s="212">
        <f>BK197</f>
        <v>0</v>
      </c>
      <c r="K197" s="198"/>
      <c r="L197" s="203"/>
      <c r="M197" s="204"/>
      <c r="N197" s="205"/>
      <c r="O197" s="205"/>
      <c r="P197" s="206">
        <f>SUM(P198:P216)</f>
        <v>0</v>
      </c>
      <c r="Q197" s="205"/>
      <c r="R197" s="206">
        <f>SUM(R198:R216)</f>
        <v>0</v>
      </c>
      <c r="S197" s="205"/>
      <c r="T197" s="207">
        <f>SUM(T198:T216)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8" t="s">
        <v>83</v>
      </c>
      <c r="AT197" s="209" t="s">
        <v>74</v>
      </c>
      <c r="AU197" s="209" t="s">
        <v>83</v>
      </c>
      <c r="AY197" s="208" t="s">
        <v>171</v>
      </c>
      <c r="BK197" s="210">
        <f>SUM(BK198:BK216)</f>
        <v>0</v>
      </c>
    </row>
    <row r="198" s="2" customFormat="1" ht="21.75" customHeight="1">
      <c r="A198" s="39"/>
      <c r="B198" s="40"/>
      <c r="C198" s="213" t="s">
        <v>358</v>
      </c>
      <c r="D198" s="213" t="s">
        <v>174</v>
      </c>
      <c r="E198" s="214" t="s">
        <v>359</v>
      </c>
      <c r="F198" s="215" t="s">
        <v>360</v>
      </c>
      <c r="G198" s="216" t="s">
        <v>190</v>
      </c>
      <c r="H198" s="217">
        <v>45</v>
      </c>
      <c r="I198" s="218"/>
      <c r="J198" s="219">
        <f>ROUND(I198*H198,2)</f>
        <v>0</v>
      </c>
      <c r="K198" s="215" t="s">
        <v>178</v>
      </c>
      <c r="L198" s="45"/>
      <c r="M198" s="220" t="s">
        <v>19</v>
      </c>
      <c r="N198" s="221" t="s">
        <v>46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179</v>
      </c>
      <c r="AT198" s="224" t="s">
        <v>174</v>
      </c>
      <c r="AU198" s="224" t="s">
        <v>85</v>
      </c>
      <c r="AY198" s="18" t="s">
        <v>171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179</v>
      </c>
      <c r="BM198" s="224" t="s">
        <v>361</v>
      </c>
    </row>
    <row r="199" s="2" customFormat="1">
      <c r="A199" s="39"/>
      <c r="B199" s="40"/>
      <c r="C199" s="41"/>
      <c r="D199" s="226" t="s">
        <v>181</v>
      </c>
      <c r="E199" s="41"/>
      <c r="F199" s="227" t="s">
        <v>362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181</v>
      </c>
      <c r="AU199" s="18" t="s">
        <v>85</v>
      </c>
    </row>
    <row r="200" s="2" customFormat="1">
      <c r="A200" s="39"/>
      <c r="B200" s="40"/>
      <c r="C200" s="41"/>
      <c r="D200" s="231" t="s">
        <v>183</v>
      </c>
      <c r="E200" s="41"/>
      <c r="F200" s="232" t="s">
        <v>363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183</v>
      </c>
      <c r="AU200" s="18" t="s">
        <v>85</v>
      </c>
    </row>
    <row r="201" s="2" customFormat="1" ht="16.5" customHeight="1">
      <c r="A201" s="39"/>
      <c r="B201" s="40"/>
      <c r="C201" s="213" t="s">
        <v>364</v>
      </c>
      <c r="D201" s="213" t="s">
        <v>174</v>
      </c>
      <c r="E201" s="214" t="s">
        <v>365</v>
      </c>
      <c r="F201" s="215" t="s">
        <v>366</v>
      </c>
      <c r="G201" s="216" t="s">
        <v>190</v>
      </c>
      <c r="H201" s="217">
        <v>900</v>
      </c>
      <c r="I201" s="218"/>
      <c r="J201" s="219">
        <f>ROUND(I201*H201,2)</f>
        <v>0</v>
      </c>
      <c r="K201" s="215" t="s">
        <v>178</v>
      </c>
      <c r="L201" s="45"/>
      <c r="M201" s="220" t="s">
        <v>19</v>
      </c>
      <c r="N201" s="221" t="s">
        <v>46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179</v>
      </c>
      <c r="AT201" s="224" t="s">
        <v>174</v>
      </c>
      <c r="AU201" s="224" t="s">
        <v>85</v>
      </c>
      <c r="AY201" s="18" t="s">
        <v>171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83</v>
      </c>
      <c r="BK201" s="225">
        <f>ROUND(I201*H201,2)</f>
        <v>0</v>
      </c>
      <c r="BL201" s="18" t="s">
        <v>179</v>
      </c>
      <c r="BM201" s="224" t="s">
        <v>367</v>
      </c>
    </row>
    <row r="202" s="2" customFormat="1">
      <c r="A202" s="39"/>
      <c r="B202" s="40"/>
      <c r="C202" s="41"/>
      <c r="D202" s="226" t="s">
        <v>181</v>
      </c>
      <c r="E202" s="41"/>
      <c r="F202" s="227" t="s">
        <v>368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181</v>
      </c>
      <c r="AU202" s="18" t="s">
        <v>85</v>
      </c>
    </row>
    <row r="203" s="2" customFormat="1">
      <c r="A203" s="39"/>
      <c r="B203" s="40"/>
      <c r="C203" s="41"/>
      <c r="D203" s="231" t="s">
        <v>183</v>
      </c>
      <c r="E203" s="41"/>
      <c r="F203" s="232" t="s">
        <v>369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183</v>
      </c>
      <c r="AU203" s="18" t="s">
        <v>85</v>
      </c>
    </row>
    <row r="204" s="13" customFormat="1">
      <c r="A204" s="13"/>
      <c r="B204" s="233"/>
      <c r="C204" s="234"/>
      <c r="D204" s="226" t="s">
        <v>185</v>
      </c>
      <c r="E204" s="235" t="s">
        <v>19</v>
      </c>
      <c r="F204" s="236" t="s">
        <v>370</v>
      </c>
      <c r="G204" s="234"/>
      <c r="H204" s="237">
        <v>900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185</v>
      </c>
      <c r="AU204" s="243" t="s">
        <v>85</v>
      </c>
      <c r="AV204" s="13" t="s">
        <v>85</v>
      </c>
      <c r="AW204" s="13" t="s">
        <v>34</v>
      </c>
      <c r="AX204" s="13" t="s">
        <v>83</v>
      </c>
      <c r="AY204" s="243" t="s">
        <v>171</v>
      </c>
    </row>
    <row r="205" s="2" customFormat="1" ht="16.5" customHeight="1">
      <c r="A205" s="39"/>
      <c r="B205" s="40"/>
      <c r="C205" s="213" t="s">
        <v>371</v>
      </c>
      <c r="D205" s="213" t="s">
        <v>174</v>
      </c>
      <c r="E205" s="214" t="s">
        <v>372</v>
      </c>
      <c r="F205" s="215" t="s">
        <v>373</v>
      </c>
      <c r="G205" s="216" t="s">
        <v>190</v>
      </c>
      <c r="H205" s="217">
        <v>45</v>
      </c>
      <c r="I205" s="218"/>
      <c r="J205" s="219">
        <f>ROUND(I205*H205,2)</f>
        <v>0</v>
      </c>
      <c r="K205" s="215" t="s">
        <v>178</v>
      </c>
      <c r="L205" s="45"/>
      <c r="M205" s="220" t="s">
        <v>19</v>
      </c>
      <c r="N205" s="221" t="s">
        <v>46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179</v>
      </c>
      <c r="AT205" s="224" t="s">
        <v>174</v>
      </c>
      <c r="AU205" s="224" t="s">
        <v>85</v>
      </c>
      <c r="AY205" s="18" t="s">
        <v>171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179</v>
      </c>
      <c r="BM205" s="224" t="s">
        <v>374</v>
      </c>
    </row>
    <row r="206" s="2" customFormat="1">
      <c r="A206" s="39"/>
      <c r="B206" s="40"/>
      <c r="C206" s="41"/>
      <c r="D206" s="226" t="s">
        <v>181</v>
      </c>
      <c r="E206" s="41"/>
      <c r="F206" s="227" t="s">
        <v>375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181</v>
      </c>
      <c r="AU206" s="18" t="s">
        <v>85</v>
      </c>
    </row>
    <row r="207" s="2" customFormat="1">
      <c r="A207" s="39"/>
      <c r="B207" s="40"/>
      <c r="C207" s="41"/>
      <c r="D207" s="231" t="s">
        <v>183</v>
      </c>
      <c r="E207" s="41"/>
      <c r="F207" s="232" t="s">
        <v>376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183</v>
      </c>
      <c r="AU207" s="18" t="s">
        <v>85</v>
      </c>
    </row>
    <row r="208" s="2" customFormat="1" ht="24.15" customHeight="1">
      <c r="A208" s="39"/>
      <c r="B208" s="40"/>
      <c r="C208" s="213" t="s">
        <v>377</v>
      </c>
      <c r="D208" s="213" t="s">
        <v>174</v>
      </c>
      <c r="E208" s="214" t="s">
        <v>378</v>
      </c>
      <c r="F208" s="215" t="s">
        <v>379</v>
      </c>
      <c r="G208" s="216" t="s">
        <v>190</v>
      </c>
      <c r="H208" s="217">
        <v>5</v>
      </c>
      <c r="I208" s="218"/>
      <c r="J208" s="219">
        <f>ROUND(I208*H208,2)</f>
        <v>0</v>
      </c>
      <c r="K208" s="215" t="s">
        <v>178</v>
      </c>
      <c r="L208" s="45"/>
      <c r="M208" s="220" t="s">
        <v>19</v>
      </c>
      <c r="N208" s="221" t="s">
        <v>46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179</v>
      </c>
      <c r="AT208" s="224" t="s">
        <v>174</v>
      </c>
      <c r="AU208" s="224" t="s">
        <v>85</v>
      </c>
      <c r="AY208" s="18" t="s">
        <v>171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83</v>
      </c>
      <c r="BK208" s="225">
        <f>ROUND(I208*H208,2)</f>
        <v>0</v>
      </c>
      <c r="BL208" s="18" t="s">
        <v>179</v>
      </c>
      <c r="BM208" s="224" t="s">
        <v>380</v>
      </c>
    </row>
    <row r="209" s="2" customFormat="1">
      <c r="A209" s="39"/>
      <c r="B209" s="40"/>
      <c r="C209" s="41"/>
      <c r="D209" s="226" t="s">
        <v>181</v>
      </c>
      <c r="E209" s="41"/>
      <c r="F209" s="227" t="s">
        <v>381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181</v>
      </c>
      <c r="AU209" s="18" t="s">
        <v>85</v>
      </c>
    </row>
    <row r="210" s="2" customFormat="1">
      <c r="A210" s="39"/>
      <c r="B210" s="40"/>
      <c r="C210" s="41"/>
      <c r="D210" s="231" t="s">
        <v>183</v>
      </c>
      <c r="E210" s="41"/>
      <c r="F210" s="232" t="s">
        <v>382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183</v>
      </c>
      <c r="AU210" s="18" t="s">
        <v>85</v>
      </c>
    </row>
    <row r="211" s="2" customFormat="1" ht="24.15" customHeight="1">
      <c r="A211" s="39"/>
      <c r="B211" s="40"/>
      <c r="C211" s="213" t="s">
        <v>383</v>
      </c>
      <c r="D211" s="213" t="s">
        <v>174</v>
      </c>
      <c r="E211" s="214" t="s">
        <v>384</v>
      </c>
      <c r="F211" s="215" t="s">
        <v>385</v>
      </c>
      <c r="G211" s="216" t="s">
        <v>190</v>
      </c>
      <c r="H211" s="217">
        <v>4</v>
      </c>
      <c r="I211" s="218"/>
      <c r="J211" s="219">
        <f>ROUND(I211*H211,2)</f>
        <v>0</v>
      </c>
      <c r="K211" s="215" t="s">
        <v>178</v>
      </c>
      <c r="L211" s="45"/>
      <c r="M211" s="220" t="s">
        <v>19</v>
      </c>
      <c r="N211" s="221" t="s">
        <v>46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179</v>
      </c>
      <c r="AT211" s="224" t="s">
        <v>174</v>
      </c>
      <c r="AU211" s="224" t="s">
        <v>85</v>
      </c>
      <c r="AY211" s="18" t="s">
        <v>171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83</v>
      </c>
      <c r="BK211" s="225">
        <f>ROUND(I211*H211,2)</f>
        <v>0</v>
      </c>
      <c r="BL211" s="18" t="s">
        <v>179</v>
      </c>
      <c r="BM211" s="224" t="s">
        <v>386</v>
      </c>
    </row>
    <row r="212" s="2" customFormat="1">
      <c r="A212" s="39"/>
      <c r="B212" s="40"/>
      <c r="C212" s="41"/>
      <c r="D212" s="226" t="s">
        <v>181</v>
      </c>
      <c r="E212" s="41"/>
      <c r="F212" s="227" t="s">
        <v>387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181</v>
      </c>
      <c r="AU212" s="18" t="s">
        <v>85</v>
      </c>
    </row>
    <row r="213" s="2" customFormat="1">
      <c r="A213" s="39"/>
      <c r="B213" s="40"/>
      <c r="C213" s="41"/>
      <c r="D213" s="231" t="s">
        <v>183</v>
      </c>
      <c r="E213" s="41"/>
      <c r="F213" s="232" t="s">
        <v>388</v>
      </c>
      <c r="G213" s="41"/>
      <c r="H213" s="41"/>
      <c r="I213" s="228"/>
      <c r="J213" s="41"/>
      <c r="K213" s="41"/>
      <c r="L213" s="45"/>
      <c r="M213" s="229"/>
      <c r="N213" s="23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183</v>
      </c>
      <c r="AU213" s="18" t="s">
        <v>85</v>
      </c>
    </row>
    <row r="214" s="2" customFormat="1" ht="24.15" customHeight="1">
      <c r="A214" s="39"/>
      <c r="B214" s="40"/>
      <c r="C214" s="213" t="s">
        <v>286</v>
      </c>
      <c r="D214" s="213" t="s">
        <v>174</v>
      </c>
      <c r="E214" s="214" t="s">
        <v>389</v>
      </c>
      <c r="F214" s="215" t="s">
        <v>390</v>
      </c>
      <c r="G214" s="216" t="s">
        <v>190</v>
      </c>
      <c r="H214" s="217">
        <v>36</v>
      </c>
      <c r="I214" s="218"/>
      <c r="J214" s="219">
        <f>ROUND(I214*H214,2)</f>
        <v>0</v>
      </c>
      <c r="K214" s="215" t="s">
        <v>178</v>
      </c>
      <c r="L214" s="45"/>
      <c r="M214" s="220" t="s">
        <v>19</v>
      </c>
      <c r="N214" s="221" t="s">
        <v>46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179</v>
      </c>
      <c r="AT214" s="224" t="s">
        <v>174</v>
      </c>
      <c r="AU214" s="224" t="s">
        <v>85</v>
      </c>
      <c r="AY214" s="18" t="s">
        <v>171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83</v>
      </c>
      <c r="BK214" s="225">
        <f>ROUND(I214*H214,2)</f>
        <v>0</v>
      </c>
      <c r="BL214" s="18" t="s">
        <v>179</v>
      </c>
      <c r="BM214" s="224" t="s">
        <v>391</v>
      </c>
    </row>
    <row r="215" s="2" customFormat="1">
      <c r="A215" s="39"/>
      <c r="B215" s="40"/>
      <c r="C215" s="41"/>
      <c r="D215" s="226" t="s">
        <v>181</v>
      </c>
      <c r="E215" s="41"/>
      <c r="F215" s="227" t="s">
        <v>392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181</v>
      </c>
      <c r="AU215" s="18" t="s">
        <v>85</v>
      </c>
    </row>
    <row r="216" s="2" customFormat="1">
      <c r="A216" s="39"/>
      <c r="B216" s="40"/>
      <c r="C216" s="41"/>
      <c r="D216" s="231" t="s">
        <v>183</v>
      </c>
      <c r="E216" s="41"/>
      <c r="F216" s="232" t="s">
        <v>393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183</v>
      </c>
      <c r="AU216" s="18" t="s">
        <v>85</v>
      </c>
    </row>
    <row r="217" s="12" customFormat="1" ht="22.8" customHeight="1">
      <c r="A217" s="12"/>
      <c r="B217" s="197"/>
      <c r="C217" s="198"/>
      <c r="D217" s="199" t="s">
        <v>74</v>
      </c>
      <c r="E217" s="211" t="s">
        <v>394</v>
      </c>
      <c r="F217" s="211" t="s">
        <v>395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SUM(P218:P220)</f>
        <v>0</v>
      </c>
      <c r="Q217" s="205"/>
      <c r="R217" s="206">
        <f>SUM(R218:R220)</f>
        <v>0</v>
      </c>
      <c r="S217" s="205"/>
      <c r="T217" s="207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83</v>
      </c>
      <c r="AT217" s="209" t="s">
        <v>74</v>
      </c>
      <c r="AU217" s="209" t="s">
        <v>83</v>
      </c>
      <c r="AY217" s="208" t="s">
        <v>171</v>
      </c>
      <c r="BK217" s="210">
        <f>SUM(BK218:BK220)</f>
        <v>0</v>
      </c>
    </row>
    <row r="218" s="2" customFormat="1" ht="16.5" customHeight="1">
      <c r="A218" s="39"/>
      <c r="B218" s="40"/>
      <c r="C218" s="213" t="s">
        <v>396</v>
      </c>
      <c r="D218" s="213" t="s">
        <v>174</v>
      </c>
      <c r="E218" s="214" t="s">
        <v>397</v>
      </c>
      <c r="F218" s="215" t="s">
        <v>398</v>
      </c>
      <c r="G218" s="216" t="s">
        <v>190</v>
      </c>
      <c r="H218" s="217">
        <v>8.4380000000000006</v>
      </c>
      <c r="I218" s="218"/>
      <c r="J218" s="219">
        <f>ROUND(I218*H218,2)</f>
        <v>0</v>
      </c>
      <c r="K218" s="215" t="s">
        <v>178</v>
      </c>
      <c r="L218" s="45"/>
      <c r="M218" s="220" t="s">
        <v>19</v>
      </c>
      <c r="N218" s="221" t="s">
        <v>46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179</v>
      </c>
      <c r="AT218" s="224" t="s">
        <v>174</v>
      </c>
      <c r="AU218" s="224" t="s">
        <v>85</v>
      </c>
      <c r="AY218" s="18" t="s">
        <v>171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83</v>
      </c>
      <c r="BK218" s="225">
        <f>ROUND(I218*H218,2)</f>
        <v>0</v>
      </c>
      <c r="BL218" s="18" t="s">
        <v>179</v>
      </c>
      <c r="BM218" s="224" t="s">
        <v>399</v>
      </c>
    </row>
    <row r="219" s="2" customFormat="1">
      <c r="A219" s="39"/>
      <c r="B219" s="40"/>
      <c r="C219" s="41"/>
      <c r="D219" s="226" t="s">
        <v>181</v>
      </c>
      <c r="E219" s="41"/>
      <c r="F219" s="227" t="s">
        <v>400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181</v>
      </c>
      <c r="AU219" s="18" t="s">
        <v>85</v>
      </c>
    </row>
    <row r="220" s="2" customFormat="1">
      <c r="A220" s="39"/>
      <c r="B220" s="40"/>
      <c r="C220" s="41"/>
      <c r="D220" s="231" t="s">
        <v>183</v>
      </c>
      <c r="E220" s="41"/>
      <c r="F220" s="232" t="s">
        <v>401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183</v>
      </c>
      <c r="AU220" s="18" t="s">
        <v>85</v>
      </c>
    </row>
    <row r="221" s="12" customFormat="1" ht="25.92" customHeight="1">
      <c r="A221" s="12"/>
      <c r="B221" s="197"/>
      <c r="C221" s="198"/>
      <c r="D221" s="199" t="s">
        <v>74</v>
      </c>
      <c r="E221" s="200" t="s">
        <v>402</v>
      </c>
      <c r="F221" s="200" t="s">
        <v>403</v>
      </c>
      <c r="G221" s="198"/>
      <c r="H221" s="198"/>
      <c r="I221" s="201"/>
      <c r="J221" s="202">
        <f>BK221</f>
        <v>0</v>
      </c>
      <c r="K221" s="198"/>
      <c r="L221" s="203"/>
      <c r="M221" s="204"/>
      <c r="N221" s="205"/>
      <c r="O221" s="205"/>
      <c r="P221" s="206">
        <f>P222+P247+P251+P281+P296+P331+P368+P387</f>
        <v>0</v>
      </c>
      <c r="Q221" s="205"/>
      <c r="R221" s="206">
        <f>R222+R247+R251+R281+R296+R331+R368+R387</f>
        <v>10.421236879999999</v>
      </c>
      <c r="S221" s="205"/>
      <c r="T221" s="207">
        <f>T222+T247+T251+T281+T296+T331+T368+T387</f>
        <v>3.1667069999999997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8" t="s">
        <v>85</v>
      </c>
      <c r="AT221" s="209" t="s">
        <v>74</v>
      </c>
      <c r="AU221" s="209" t="s">
        <v>75</v>
      </c>
      <c r="AY221" s="208" t="s">
        <v>171</v>
      </c>
      <c r="BK221" s="210">
        <f>BK222+BK247+BK251+BK281+BK296+BK331+BK368+BK387</f>
        <v>0</v>
      </c>
    </row>
    <row r="222" s="12" customFormat="1" ht="22.8" customHeight="1">
      <c r="A222" s="12"/>
      <c r="B222" s="197"/>
      <c r="C222" s="198"/>
      <c r="D222" s="199" t="s">
        <v>74</v>
      </c>
      <c r="E222" s="211" t="s">
        <v>404</v>
      </c>
      <c r="F222" s="211" t="s">
        <v>405</v>
      </c>
      <c r="G222" s="198"/>
      <c r="H222" s="198"/>
      <c r="I222" s="201"/>
      <c r="J222" s="212">
        <f>BK222</f>
        <v>0</v>
      </c>
      <c r="K222" s="198"/>
      <c r="L222" s="203"/>
      <c r="M222" s="204"/>
      <c r="N222" s="205"/>
      <c r="O222" s="205"/>
      <c r="P222" s="206">
        <f>SUM(P223:P246)</f>
        <v>0</v>
      </c>
      <c r="Q222" s="205"/>
      <c r="R222" s="206">
        <f>SUM(R223:R246)</f>
        <v>1.9053230000000001</v>
      </c>
      <c r="S222" s="205"/>
      <c r="T222" s="207">
        <f>SUM(T223:T246)</f>
        <v>0.37999499999999997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85</v>
      </c>
      <c r="AT222" s="209" t="s">
        <v>74</v>
      </c>
      <c r="AU222" s="209" t="s">
        <v>83</v>
      </c>
      <c r="AY222" s="208" t="s">
        <v>171</v>
      </c>
      <c r="BK222" s="210">
        <f>SUM(BK223:BK246)</f>
        <v>0</v>
      </c>
    </row>
    <row r="223" s="2" customFormat="1" ht="16.5" customHeight="1">
      <c r="A223" s="39"/>
      <c r="B223" s="40"/>
      <c r="C223" s="213" t="s">
        <v>406</v>
      </c>
      <c r="D223" s="213" t="s">
        <v>174</v>
      </c>
      <c r="E223" s="214" t="s">
        <v>407</v>
      </c>
      <c r="F223" s="215" t="s">
        <v>408</v>
      </c>
      <c r="G223" s="216" t="s">
        <v>177</v>
      </c>
      <c r="H223" s="217">
        <v>4.9000000000000004</v>
      </c>
      <c r="I223" s="218"/>
      <c r="J223" s="219">
        <f>ROUND(I223*H223,2)</f>
        <v>0</v>
      </c>
      <c r="K223" s="215" t="s">
        <v>178</v>
      </c>
      <c r="L223" s="45"/>
      <c r="M223" s="220" t="s">
        <v>19</v>
      </c>
      <c r="N223" s="221" t="s">
        <v>46</v>
      </c>
      <c r="O223" s="85"/>
      <c r="P223" s="222">
        <f>O223*H223</f>
        <v>0</v>
      </c>
      <c r="Q223" s="222">
        <v>0.045539999999999997</v>
      </c>
      <c r="R223" s="222">
        <f>Q223*H223</f>
        <v>0.22314600000000001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283</v>
      </c>
      <c r="AT223" s="224" t="s">
        <v>174</v>
      </c>
      <c r="AU223" s="224" t="s">
        <v>85</v>
      </c>
      <c r="AY223" s="18" t="s">
        <v>171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83</v>
      </c>
      <c r="BK223" s="225">
        <f>ROUND(I223*H223,2)</f>
        <v>0</v>
      </c>
      <c r="BL223" s="18" t="s">
        <v>283</v>
      </c>
      <c r="BM223" s="224" t="s">
        <v>409</v>
      </c>
    </row>
    <row r="224" s="2" customFormat="1">
      <c r="A224" s="39"/>
      <c r="B224" s="40"/>
      <c r="C224" s="41"/>
      <c r="D224" s="226" t="s">
        <v>181</v>
      </c>
      <c r="E224" s="41"/>
      <c r="F224" s="227" t="s">
        <v>410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181</v>
      </c>
      <c r="AU224" s="18" t="s">
        <v>85</v>
      </c>
    </row>
    <row r="225" s="2" customFormat="1">
      <c r="A225" s="39"/>
      <c r="B225" s="40"/>
      <c r="C225" s="41"/>
      <c r="D225" s="231" t="s">
        <v>183</v>
      </c>
      <c r="E225" s="41"/>
      <c r="F225" s="232" t="s">
        <v>411</v>
      </c>
      <c r="G225" s="41"/>
      <c r="H225" s="41"/>
      <c r="I225" s="228"/>
      <c r="J225" s="41"/>
      <c r="K225" s="41"/>
      <c r="L225" s="45"/>
      <c r="M225" s="229"/>
      <c r="N225" s="23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183</v>
      </c>
      <c r="AU225" s="18" t="s">
        <v>85</v>
      </c>
    </row>
    <row r="226" s="13" customFormat="1">
      <c r="A226" s="13"/>
      <c r="B226" s="233"/>
      <c r="C226" s="234"/>
      <c r="D226" s="226" t="s">
        <v>185</v>
      </c>
      <c r="E226" s="235" t="s">
        <v>19</v>
      </c>
      <c r="F226" s="236" t="s">
        <v>412</v>
      </c>
      <c r="G226" s="234"/>
      <c r="H226" s="237">
        <v>4.9000000000000004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185</v>
      </c>
      <c r="AU226" s="243" t="s">
        <v>85</v>
      </c>
      <c r="AV226" s="13" t="s">
        <v>85</v>
      </c>
      <c r="AW226" s="13" t="s">
        <v>34</v>
      </c>
      <c r="AX226" s="13" t="s">
        <v>83</v>
      </c>
      <c r="AY226" s="243" t="s">
        <v>171</v>
      </c>
    </row>
    <row r="227" s="2" customFormat="1" ht="16.5" customHeight="1">
      <c r="A227" s="39"/>
      <c r="B227" s="40"/>
      <c r="C227" s="213" t="s">
        <v>413</v>
      </c>
      <c r="D227" s="213" t="s">
        <v>174</v>
      </c>
      <c r="E227" s="214" t="s">
        <v>414</v>
      </c>
      <c r="F227" s="215" t="s">
        <v>415</v>
      </c>
      <c r="G227" s="216" t="s">
        <v>177</v>
      </c>
      <c r="H227" s="217">
        <v>164.5</v>
      </c>
      <c r="I227" s="218"/>
      <c r="J227" s="219">
        <f>ROUND(I227*H227,2)</f>
        <v>0</v>
      </c>
      <c r="K227" s="215" t="s">
        <v>178</v>
      </c>
      <c r="L227" s="45"/>
      <c r="M227" s="220" t="s">
        <v>19</v>
      </c>
      <c r="N227" s="221" t="s">
        <v>46</v>
      </c>
      <c r="O227" s="85"/>
      <c r="P227" s="222">
        <f>O227*H227</f>
        <v>0</v>
      </c>
      <c r="Q227" s="222">
        <v>0.00125</v>
      </c>
      <c r="R227" s="222">
        <f>Q227*H227</f>
        <v>0.205625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283</v>
      </c>
      <c r="AT227" s="224" t="s">
        <v>174</v>
      </c>
      <c r="AU227" s="224" t="s">
        <v>85</v>
      </c>
      <c r="AY227" s="18" t="s">
        <v>171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83</v>
      </c>
      <c r="BK227" s="225">
        <f>ROUND(I227*H227,2)</f>
        <v>0</v>
      </c>
      <c r="BL227" s="18" t="s">
        <v>283</v>
      </c>
      <c r="BM227" s="224" t="s">
        <v>416</v>
      </c>
    </row>
    <row r="228" s="2" customFormat="1">
      <c r="A228" s="39"/>
      <c r="B228" s="40"/>
      <c r="C228" s="41"/>
      <c r="D228" s="226" t="s">
        <v>181</v>
      </c>
      <c r="E228" s="41"/>
      <c r="F228" s="227" t="s">
        <v>417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181</v>
      </c>
      <c r="AU228" s="18" t="s">
        <v>85</v>
      </c>
    </row>
    <row r="229" s="2" customFormat="1">
      <c r="A229" s="39"/>
      <c r="B229" s="40"/>
      <c r="C229" s="41"/>
      <c r="D229" s="231" t="s">
        <v>183</v>
      </c>
      <c r="E229" s="41"/>
      <c r="F229" s="232" t="s">
        <v>418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183</v>
      </c>
      <c r="AU229" s="18" t="s">
        <v>85</v>
      </c>
    </row>
    <row r="230" s="2" customFormat="1">
      <c r="A230" s="39"/>
      <c r="B230" s="40"/>
      <c r="C230" s="41"/>
      <c r="D230" s="226" t="s">
        <v>194</v>
      </c>
      <c r="E230" s="41"/>
      <c r="F230" s="244" t="s">
        <v>419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194</v>
      </c>
      <c r="AU230" s="18" t="s">
        <v>85</v>
      </c>
    </row>
    <row r="231" s="2" customFormat="1" ht="16.5" customHeight="1">
      <c r="A231" s="39"/>
      <c r="B231" s="40"/>
      <c r="C231" s="245" t="s">
        <v>420</v>
      </c>
      <c r="D231" s="245" t="s">
        <v>232</v>
      </c>
      <c r="E231" s="246" t="s">
        <v>421</v>
      </c>
      <c r="F231" s="247" t="s">
        <v>422</v>
      </c>
      <c r="G231" s="248" t="s">
        <v>177</v>
      </c>
      <c r="H231" s="249">
        <v>180.94999999999999</v>
      </c>
      <c r="I231" s="250"/>
      <c r="J231" s="251">
        <f>ROUND(I231*H231,2)</f>
        <v>0</v>
      </c>
      <c r="K231" s="247" t="s">
        <v>178</v>
      </c>
      <c r="L231" s="252"/>
      <c r="M231" s="253" t="s">
        <v>19</v>
      </c>
      <c r="N231" s="254" t="s">
        <v>46</v>
      </c>
      <c r="O231" s="85"/>
      <c r="P231" s="222">
        <f>O231*H231</f>
        <v>0</v>
      </c>
      <c r="Q231" s="222">
        <v>0.0080000000000000002</v>
      </c>
      <c r="R231" s="222">
        <f>Q231*H231</f>
        <v>1.4476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286</v>
      </c>
      <c r="AT231" s="224" t="s">
        <v>232</v>
      </c>
      <c r="AU231" s="224" t="s">
        <v>85</v>
      </c>
      <c r="AY231" s="18" t="s">
        <v>171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83</v>
      </c>
      <c r="BK231" s="225">
        <f>ROUND(I231*H231,2)</f>
        <v>0</v>
      </c>
      <c r="BL231" s="18" t="s">
        <v>283</v>
      </c>
      <c r="BM231" s="224" t="s">
        <v>423</v>
      </c>
    </row>
    <row r="232" s="2" customFormat="1">
      <c r="A232" s="39"/>
      <c r="B232" s="40"/>
      <c r="C232" s="41"/>
      <c r="D232" s="226" t="s">
        <v>181</v>
      </c>
      <c r="E232" s="41"/>
      <c r="F232" s="227" t="s">
        <v>422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181</v>
      </c>
      <c r="AU232" s="18" t="s">
        <v>85</v>
      </c>
    </row>
    <row r="233" s="2" customFormat="1">
      <c r="A233" s="39"/>
      <c r="B233" s="40"/>
      <c r="C233" s="41"/>
      <c r="D233" s="226" t="s">
        <v>194</v>
      </c>
      <c r="E233" s="41"/>
      <c r="F233" s="244" t="s">
        <v>424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194</v>
      </c>
      <c r="AU233" s="18" t="s">
        <v>85</v>
      </c>
    </row>
    <row r="234" s="13" customFormat="1">
      <c r="A234" s="13"/>
      <c r="B234" s="233"/>
      <c r="C234" s="234"/>
      <c r="D234" s="226" t="s">
        <v>185</v>
      </c>
      <c r="E234" s="235" t="s">
        <v>19</v>
      </c>
      <c r="F234" s="236" t="s">
        <v>425</v>
      </c>
      <c r="G234" s="234"/>
      <c r="H234" s="237">
        <v>180.94999999999999</v>
      </c>
      <c r="I234" s="238"/>
      <c r="J234" s="234"/>
      <c r="K234" s="234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185</v>
      </c>
      <c r="AU234" s="243" t="s">
        <v>85</v>
      </c>
      <c r="AV234" s="13" t="s">
        <v>85</v>
      </c>
      <c r="AW234" s="13" t="s">
        <v>34</v>
      </c>
      <c r="AX234" s="13" t="s">
        <v>83</v>
      </c>
      <c r="AY234" s="243" t="s">
        <v>171</v>
      </c>
    </row>
    <row r="235" s="2" customFormat="1" ht="16.5" customHeight="1">
      <c r="A235" s="39"/>
      <c r="B235" s="40"/>
      <c r="C235" s="213" t="s">
        <v>426</v>
      </c>
      <c r="D235" s="213" t="s">
        <v>174</v>
      </c>
      <c r="E235" s="214" t="s">
        <v>427</v>
      </c>
      <c r="F235" s="215" t="s">
        <v>428</v>
      </c>
      <c r="G235" s="216" t="s">
        <v>177</v>
      </c>
      <c r="H235" s="217">
        <v>180.94999999999999</v>
      </c>
      <c r="I235" s="218"/>
      <c r="J235" s="219">
        <f>ROUND(I235*H235,2)</f>
        <v>0</v>
      </c>
      <c r="K235" s="215" t="s">
        <v>178</v>
      </c>
      <c r="L235" s="45"/>
      <c r="M235" s="220" t="s">
        <v>19</v>
      </c>
      <c r="N235" s="221" t="s">
        <v>46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0.0020999999999999999</v>
      </c>
      <c r="T235" s="223">
        <f>S235*H235</f>
        <v>0.37999499999999997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283</v>
      </c>
      <c r="AT235" s="224" t="s">
        <v>174</v>
      </c>
      <c r="AU235" s="224" t="s">
        <v>85</v>
      </c>
      <c r="AY235" s="18" t="s">
        <v>171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83</v>
      </c>
      <c r="BK235" s="225">
        <f>ROUND(I235*H235,2)</f>
        <v>0</v>
      </c>
      <c r="BL235" s="18" t="s">
        <v>283</v>
      </c>
      <c r="BM235" s="224" t="s">
        <v>429</v>
      </c>
    </row>
    <row r="236" s="2" customFormat="1">
      <c r="A236" s="39"/>
      <c r="B236" s="40"/>
      <c r="C236" s="41"/>
      <c r="D236" s="226" t="s">
        <v>181</v>
      </c>
      <c r="E236" s="41"/>
      <c r="F236" s="227" t="s">
        <v>430</v>
      </c>
      <c r="G236" s="41"/>
      <c r="H236" s="41"/>
      <c r="I236" s="228"/>
      <c r="J236" s="41"/>
      <c r="K236" s="41"/>
      <c r="L236" s="45"/>
      <c r="M236" s="229"/>
      <c r="N236" s="230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181</v>
      </c>
      <c r="AU236" s="18" t="s">
        <v>85</v>
      </c>
    </row>
    <row r="237" s="2" customFormat="1">
      <c r="A237" s="39"/>
      <c r="B237" s="40"/>
      <c r="C237" s="41"/>
      <c r="D237" s="231" t="s">
        <v>183</v>
      </c>
      <c r="E237" s="41"/>
      <c r="F237" s="232" t="s">
        <v>431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183</v>
      </c>
      <c r="AU237" s="18" t="s">
        <v>85</v>
      </c>
    </row>
    <row r="238" s="2" customFormat="1" ht="16.5" customHeight="1">
      <c r="A238" s="39"/>
      <c r="B238" s="40"/>
      <c r="C238" s="213" t="s">
        <v>432</v>
      </c>
      <c r="D238" s="213" t="s">
        <v>174</v>
      </c>
      <c r="E238" s="214" t="s">
        <v>433</v>
      </c>
      <c r="F238" s="215" t="s">
        <v>434</v>
      </c>
      <c r="G238" s="216" t="s">
        <v>177</v>
      </c>
      <c r="H238" s="217">
        <v>164.5</v>
      </c>
      <c r="I238" s="218"/>
      <c r="J238" s="219">
        <f>ROUND(I238*H238,2)</f>
        <v>0</v>
      </c>
      <c r="K238" s="215" t="s">
        <v>178</v>
      </c>
      <c r="L238" s="45"/>
      <c r="M238" s="220" t="s">
        <v>19</v>
      </c>
      <c r="N238" s="221" t="s">
        <v>46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283</v>
      </c>
      <c r="AT238" s="224" t="s">
        <v>174</v>
      </c>
      <c r="AU238" s="224" t="s">
        <v>85</v>
      </c>
      <c r="AY238" s="18" t="s">
        <v>171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83</v>
      </c>
      <c r="BK238" s="225">
        <f>ROUND(I238*H238,2)</f>
        <v>0</v>
      </c>
      <c r="BL238" s="18" t="s">
        <v>283</v>
      </c>
      <c r="BM238" s="224" t="s">
        <v>435</v>
      </c>
    </row>
    <row r="239" s="2" customFormat="1">
      <c r="A239" s="39"/>
      <c r="B239" s="40"/>
      <c r="C239" s="41"/>
      <c r="D239" s="226" t="s">
        <v>181</v>
      </c>
      <c r="E239" s="41"/>
      <c r="F239" s="227" t="s">
        <v>434</v>
      </c>
      <c r="G239" s="41"/>
      <c r="H239" s="41"/>
      <c r="I239" s="228"/>
      <c r="J239" s="41"/>
      <c r="K239" s="41"/>
      <c r="L239" s="45"/>
      <c r="M239" s="229"/>
      <c r="N239" s="23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181</v>
      </c>
      <c r="AU239" s="18" t="s">
        <v>85</v>
      </c>
    </row>
    <row r="240" s="2" customFormat="1">
      <c r="A240" s="39"/>
      <c r="B240" s="40"/>
      <c r="C240" s="41"/>
      <c r="D240" s="231" t="s">
        <v>183</v>
      </c>
      <c r="E240" s="41"/>
      <c r="F240" s="232" t="s">
        <v>436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183</v>
      </c>
      <c r="AU240" s="18" t="s">
        <v>85</v>
      </c>
    </row>
    <row r="241" s="2" customFormat="1" ht="16.5" customHeight="1">
      <c r="A241" s="39"/>
      <c r="B241" s="40"/>
      <c r="C241" s="245" t="s">
        <v>437</v>
      </c>
      <c r="D241" s="245" t="s">
        <v>232</v>
      </c>
      <c r="E241" s="246" t="s">
        <v>438</v>
      </c>
      <c r="F241" s="247" t="s">
        <v>439</v>
      </c>
      <c r="G241" s="248" t="s">
        <v>177</v>
      </c>
      <c r="H241" s="249">
        <v>180.94999999999999</v>
      </c>
      <c r="I241" s="250"/>
      <c r="J241" s="251">
        <f>ROUND(I241*H241,2)</f>
        <v>0</v>
      </c>
      <c r="K241" s="247" t="s">
        <v>178</v>
      </c>
      <c r="L241" s="252"/>
      <c r="M241" s="253" t="s">
        <v>19</v>
      </c>
      <c r="N241" s="254" t="s">
        <v>46</v>
      </c>
      <c r="O241" s="85"/>
      <c r="P241" s="222">
        <f>O241*H241</f>
        <v>0</v>
      </c>
      <c r="Q241" s="222">
        <v>0.00016000000000000001</v>
      </c>
      <c r="R241" s="222">
        <f>Q241*H241</f>
        <v>0.028952000000000002</v>
      </c>
      <c r="S241" s="222">
        <v>0</v>
      </c>
      <c r="T241" s="223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4" t="s">
        <v>286</v>
      </c>
      <c r="AT241" s="224" t="s">
        <v>232</v>
      </c>
      <c r="AU241" s="224" t="s">
        <v>85</v>
      </c>
      <c r="AY241" s="18" t="s">
        <v>171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8" t="s">
        <v>83</v>
      </c>
      <c r="BK241" s="225">
        <f>ROUND(I241*H241,2)</f>
        <v>0</v>
      </c>
      <c r="BL241" s="18" t="s">
        <v>283</v>
      </c>
      <c r="BM241" s="224" t="s">
        <v>440</v>
      </c>
    </row>
    <row r="242" s="2" customFormat="1">
      <c r="A242" s="39"/>
      <c r="B242" s="40"/>
      <c r="C242" s="41"/>
      <c r="D242" s="226" t="s">
        <v>181</v>
      </c>
      <c r="E242" s="41"/>
      <c r="F242" s="227" t="s">
        <v>439</v>
      </c>
      <c r="G242" s="41"/>
      <c r="H242" s="41"/>
      <c r="I242" s="228"/>
      <c r="J242" s="41"/>
      <c r="K242" s="41"/>
      <c r="L242" s="45"/>
      <c r="M242" s="229"/>
      <c r="N242" s="230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181</v>
      </c>
      <c r="AU242" s="18" t="s">
        <v>85</v>
      </c>
    </row>
    <row r="243" s="13" customFormat="1">
      <c r="A243" s="13"/>
      <c r="B243" s="233"/>
      <c r="C243" s="234"/>
      <c r="D243" s="226" t="s">
        <v>185</v>
      </c>
      <c r="E243" s="235" t="s">
        <v>19</v>
      </c>
      <c r="F243" s="236" t="s">
        <v>425</v>
      </c>
      <c r="G243" s="234"/>
      <c r="H243" s="237">
        <v>180.94999999999999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185</v>
      </c>
      <c r="AU243" s="243" t="s">
        <v>85</v>
      </c>
      <c r="AV243" s="13" t="s">
        <v>85</v>
      </c>
      <c r="AW243" s="13" t="s">
        <v>34</v>
      </c>
      <c r="AX243" s="13" t="s">
        <v>83</v>
      </c>
      <c r="AY243" s="243" t="s">
        <v>171</v>
      </c>
    </row>
    <row r="244" s="2" customFormat="1" ht="21.75" customHeight="1">
      <c r="A244" s="39"/>
      <c r="B244" s="40"/>
      <c r="C244" s="213" t="s">
        <v>441</v>
      </c>
      <c r="D244" s="213" t="s">
        <v>174</v>
      </c>
      <c r="E244" s="214" t="s">
        <v>442</v>
      </c>
      <c r="F244" s="215" t="s">
        <v>443</v>
      </c>
      <c r="G244" s="216" t="s">
        <v>190</v>
      </c>
      <c r="H244" s="217">
        <v>2</v>
      </c>
      <c r="I244" s="218"/>
      <c r="J244" s="219">
        <f>ROUND(I244*H244,2)</f>
        <v>0</v>
      </c>
      <c r="K244" s="215" t="s">
        <v>178</v>
      </c>
      <c r="L244" s="45"/>
      <c r="M244" s="220" t="s">
        <v>19</v>
      </c>
      <c r="N244" s="221" t="s">
        <v>46</v>
      </c>
      <c r="O244" s="85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283</v>
      </c>
      <c r="AT244" s="224" t="s">
        <v>174</v>
      </c>
      <c r="AU244" s="224" t="s">
        <v>85</v>
      </c>
      <c r="AY244" s="18" t="s">
        <v>171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83</v>
      </c>
      <c r="BK244" s="225">
        <f>ROUND(I244*H244,2)</f>
        <v>0</v>
      </c>
      <c r="BL244" s="18" t="s">
        <v>283</v>
      </c>
      <c r="BM244" s="224" t="s">
        <v>444</v>
      </c>
    </row>
    <row r="245" s="2" customFormat="1">
      <c r="A245" s="39"/>
      <c r="B245" s="40"/>
      <c r="C245" s="41"/>
      <c r="D245" s="226" t="s">
        <v>181</v>
      </c>
      <c r="E245" s="41"/>
      <c r="F245" s="227" t="s">
        <v>445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181</v>
      </c>
      <c r="AU245" s="18" t="s">
        <v>85</v>
      </c>
    </row>
    <row r="246" s="2" customFormat="1">
      <c r="A246" s="39"/>
      <c r="B246" s="40"/>
      <c r="C246" s="41"/>
      <c r="D246" s="231" t="s">
        <v>183</v>
      </c>
      <c r="E246" s="41"/>
      <c r="F246" s="232" t="s">
        <v>446</v>
      </c>
      <c r="G246" s="41"/>
      <c r="H246" s="41"/>
      <c r="I246" s="228"/>
      <c r="J246" s="41"/>
      <c r="K246" s="41"/>
      <c r="L246" s="45"/>
      <c r="M246" s="229"/>
      <c r="N246" s="23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183</v>
      </c>
      <c r="AU246" s="18" t="s">
        <v>85</v>
      </c>
    </row>
    <row r="247" s="12" customFormat="1" ht="22.8" customHeight="1">
      <c r="A247" s="12"/>
      <c r="B247" s="197"/>
      <c r="C247" s="198"/>
      <c r="D247" s="199" t="s">
        <v>74</v>
      </c>
      <c r="E247" s="211" t="s">
        <v>447</v>
      </c>
      <c r="F247" s="211" t="s">
        <v>448</v>
      </c>
      <c r="G247" s="198"/>
      <c r="H247" s="198"/>
      <c r="I247" s="201"/>
      <c r="J247" s="212">
        <f>BK247</f>
        <v>0</v>
      </c>
      <c r="K247" s="198"/>
      <c r="L247" s="203"/>
      <c r="M247" s="204"/>
      <c r="N247" s="205"/>
      <c r="O247" s="205"/>
      <c r="P247" s="206">
        <f>SUM(P248:P250)</f>
        <v>0</v>
      </c>
      <c r="Q247" s="205"/>
      <c r="R247" s="206">
        <f>SUM(R248:R250)</f>
        <v>0.0019710000000000001</v>
      </c>
      <c r="S247" s="205"/>
      <c r="T247" s="207">
        <f>SUM(T248:T250)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8" t="s">
        <v>85</v>
      </c>
      <c r="AT247" s="209" t="s">
        <v>74</v>
      </c>
      <c r="AU247" s="209" t="s">
        <v>83</v>
      </c>
      <c r="AY247" s="208" t="s">
        <v>171</v>
      </c>
      <c r="BK247" s="210">
        <f>SUM(BK248:BK250)</f>
        <v>0</v>
      </c>
    </row>
    <row r="248" s="2" customFormat="1" ht="16.5" customHeight="1">
      <c r="A248" s="39"/>
      <c r="B248" s="40"/>
      <c r="C248" s="213" t="s">
        <v>449</v>
      </c>
      <c r="D248" s="213" t="s">
        <v>174</v>
      </c>
      <c r="E248" s="214" t="s">
        <v>450</v>
      </c>
      <c r="F248" s="215" t="s">
        <v>451</v>
      </c>
      <c r="G248" s="216" t="s">
        <v>227</v>
      </c>
      <c r="H248" s="217">
        <v>1.3500000000000001</v>
      </c>
      <c r="I248" s="218"/>
      <c r="J248" s="219">
        <f>ROUND(I248*H248,2)</f>
        <v>0</v>
      </c>
      <c r="K248" s="215" t="s">
        <v>178</v>
      </c>
      <c r="L248" s="45"/>
      <c r="M248" s="220" t="s">
        <v>19</v>
      </c>
      <c r="N248" s="221" t="s">
        <v>46</v>
      </c>
      <c r="O248" s="85"/>
      <c r="P248" s="222">
        <f>O248*H248</f>
        <v>0</v>
      </c>
      <c r="Q248" s="222">
        <v>0.0014599999999999999</v>
      </c>
      <c r="R248" s="222">
        <f>Q248*H248</f>
        <v>0.0019710000000000001</v>
      </c>
      <c r="S248" s="222">
        <v>0</v>
      </c>
      <c r="T248" s="223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4" t="s">
        <v>283</v>
      </c>
      <c r="AT248" s="224" t="s">
        <v>174</v>
      </c>
      <c r="AU248" s="224" t="s">
        <v>85</v>
      </c>
      <c r="AY248" s="18" t="s">
        <v>171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8" t="s">
        <v>83</v>
      </c>
      <c r="BK248" s="225">
        <f>ROUND(I248*H248,2)</f>
        <v>0</v>
      </c>
      <c r="BL248" s="18" t="s">
        <v>283</v>
      </c>
      <c r="BM248" s="224" t="s">
        <v>452</v>
      </c>
    </row>
    <row r="249" s="2" customFormat="1">
      <c r="A249" s="39"/>
      <c r="B249" s="40"/>
      <c r="C249" s="41"/>
      <c r="D249" s="226" t="s">
        <v>181</v>
      </c>
      <c r="E249" s="41"/>
      <c r="F249" s="227" t="s">
        <v>453</v>
      </c>
      <c r="G249" s="41"/>
      <c r="H249" s="41"/>
      <c r="I249" s="228"/>
      <c r="J249" s="41"/>
      <c r="K249" s="41"/>
      <c r="L249" s="45"/>
      <c r="M249" s="229"/>
      <c r="N249" s="230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181</v>
      </c>
      <c r="AU249" s="18" t="s">
        <v>85</v>
      </c>
    </row>
    <row r="250" s="2" customFormat="1">
      <c r="A250" s="39"/>
      <c r="B250" s="40"/>
      <c r="C250" s="41"/>
      <c r="D250" s="231" t="s">
        <v>183</v>
      </c>
      <c r="E250" s="41"/>
      <c r="F250" s="232" t="s">
        <v>454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183</v>
      </c>
      <c r="AU250" s="18" t="s">
        <v>85</v>
      </c>
    </row>
    <row r="251" s="12" customFormat="1" ht="22.8" customHeight="1">
      <c r="A251" s="12"/>
      <c r="B251" s="197"/>
      <c r="C251" s="198"/>
      <c r="D251" s="199" t="s">
        <v>74</v>
      </c>
      <c r="E251" s="211" t="s">
        <v>455</v>
      </c>
      <c r="F251" s="211" t="s">
        <v>456</v>
      </c>
      <c r="G251" s="198"/>
      <c r="H251" s="198"/>
      <c r="I251" s="201"/>
      <c r="J251" s="212">
        <f>BK251</f>
        <v>0</v>
      </c>
      <c r="K251" s="198"/>
      <c r="L251" s="203"/>
      <c r="M251" s="204"/>
      <c r="N251" s="205"/>
      <c r="O251" s="205"/>
      <c r="P251" s="206">
        <f>SUM(P252:P280)</f>
        <v>0</v>
      </c>
      <c r="Q251" s="205"/>
      <c r="R251" s="206">
        <f>SUM(R252:R280)</f>
        <v>0.034139999999999997</v>
      </c>
      <c r="S251" s="205"/>
      <c r="T251" s="207">
        <f>SUM(T252:T280)</f>
        <v>0.0258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8" t="s">
        <v>85</v>
      </c>
      <c r="AT251" s="209" t="s">
        <v>74</v>
      </c>
      <c r="AU251" s="209" t="s">
        <v>83</v>
      </c>
      <c r="AY251" s="208" t="s">
        <v>171</v>
      </c>
      <c r="BK251" s="210">
        <f>SUM(BK252:BK280)</f>
        <v>0</v>
      </c>
    </row>
    <row r="252" s="2" customFormat="1" ht="16.5" customHeight="1">
      <c r="A252" s="39"/>
      <c r="B252" s="40"/>
      <c r="C252" s="213" t="s">
        <v>457</v>
      </c>
      <c r="D252" s="213" t="s">
        <v>174</v>
      </c>
      <c r="E252" s="214" t="s">
        <v>458</v>
      </c>
      <c r="F252" s="215" t="s">
        <v>459</v>
      </c>
      <c r="G252" s="216" t="s">
        <v>199</v>
      </c>
      <c r="H252" s="217">
        <v>1</v>
      </c>
      <c r="I252" s="218"/>
      <c r="J252" s="219">
        <f>ROUND(I252*H252,2)</f>
        <v>0</v>
      </c>
      <c r="K252" s="215" t="s">
        <v>178</v>
      </c>
      <c r="L252" s="45"/>
      <c r="M252" s="220" t="s">
        <v>19</v>
      </c>
      <c r="N252" s="221" t="s">
        <v>46</v>
      </c>
      <c r="O252" s="85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4" t="s">
        <v>283</v>
      </c>
      <c r="AT252" s="224" t="s">
        <v>174</v>
      </c>
      <c r="AU252" s="224" t="s">
        <v>85</v>
      </c>
      <c r="AY252" s="18" t="s">
        <v>171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8" t="s">
        <v>83</v>
      </c>
      <c r="BK252" s="225">
        <f>ROUND(I252*H252,2)</f>
        <v>0</v>
      </c>
      <c r="BL252" s="18" t="s">
        <v>283</v>
      </c>
      <c r="BM252" s="224" t="s">
        <v>460</v>
      </c>
    </row>
    <row r="253" s="2" customFormat="1">
      <c r="A253" s="39"/>
      <c r="B253" s="40"/>
      <c r="C253" s="41"/>
      <c r="D253" s="226" t="s">
        <v>181</v>
      </c>
      <c r="E253" s="41"/>
      <c r="F253" s="227" t="s">
        <v>461</v>
      </c>
      <c r="G253" s="41"/>
      <c r="H253" s="41"/>
      <c r="I253" s="228"/>
      <c r="J253" s="41"/>
      <c r="K253" s="41"/>
      <c r="L253" s="45"/>
      <c r="M253" s="229"/>
      <c r="N253" s="23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181</v>
      </c>
      <c r="AU253" s="18" t="s">
        <v>85</v>
      </c>
    </row>
    <row r="254" s="2" customFormat="1">
      <c r="A254" s="39"/>
      <c r="B254" s="40"/>
      <c r="C254" s="41"/>
      <c r="D254" s="231" t="s">
        <v>183</v>
      </c>
      <c r="E254" s="41"/>
      <c r="F254" s="232" t="s">
        <v>462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183</v>
      </c>
      <c r="AU254" s="18" t="s">
        <v>85</v>
      </c>
    </row>
    <row r="255" s="2" customFormat="1" ht="16.5" customHeight="1">
      <c r="A255" s="39"/>
      <c r="B255" s="40"/>
      <c r="C255" s="245" t="s">
        <v>463</v>
      </c>
      <c r="D255" s="245" t="s">
        <v>232</v>
      </c>
      <c r="E255" s="246" t="s">
        <v>464</v>
      </c>
      <c r="F255" s="247" t="s">
        <v>465</v>
      </c>
      <c r="G255" s="248" t="s">
        <v>199</v>
      </c>
      <c r="H255" s="249">
        <v>1</v>
      </c>
      <c r="I255" s="250"/>
      <c r="J255" s="251">
        <f>ROUND(I255*H255,2)</f>
        <v>0</v>
      </c>
      <c r="K255" s="247" t="s">
        <v>178</v>
      </c>
      <c r="L255" s="252"/>
      <c r="M255" s="253" t="s">
        <v>19</v>
      </c>
      <c r="N255" s="254" t="s">
        <v>46</v>
      </c>
      <c r="O255" s="85"/>
      <c r="P255" s="222">
        <f>O255*H255</f>
        <v>0</v>
      </c>
      <c r="Q255" s="222">
        <v>0.022499999999999999</v>
      </c>
      <c r="R255" s="222">
        <f>Q255*H255</f>
        <v>0.022499999999999999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286</v>
      </c>
      <c r="AT255" s="224" t="s">
        <v>232</v>
      </c>
      <c r="AU255" s="224" t="s">
        <v>85</v>
      </c>
      <c r="AY255" s="18" t="s">
        <v>171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83</v>
      </c>
      <c r="BK255" s="225">
        <f>ROUND(I255*H255,2)</f>
        <v>0</v>
      </c>
      <c r="BL255" s="18" t="s">
        <v>283</v>
      </c>
      <c r="BM255" s="224" t="s">
        <v>466</v>
      </c>
    </row>
    <row r="256" s="2" customFormat="1">
      <c r="A256" s="39"/>
      <c r="B256" s="40"/>
      <c r="C256" s="41"/>
      <c r="D256" s="226" t="s">
        <v>181</v>
      </c>
      <c r="E256" s="41"/>
      <c r="F256" s="227" t="s">
        <v>465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181</v>
      </c>
      <c r="AU256" s="18" t="s">
        <v>85</v>
      </c>
    </row>
    <row r="257" s="2" customFormat="1">
      <c r="A257" s="39"/>
      <c r="B257" s="40"/>
      <c r="C257" s="41"/>
      <c r="D257" s="226" t="s">
        <v>194</v>
      </c>
      <c r="E257" s="41"/>
      <c r="F257" s="244" t="s">
        <v>467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194</v>
      </c>
      <c r="AU257" s="18" t="s">
        <v>85</v>
      </c>
    </row>
    <row r="258" s="2" customFormat="1" ht="16.5" customHeight="1">
      <c r="A258" s="39"/>
      <c r="B258" s="40"/>
      <c r="C258" s="245" t="s">
        <v>468</v>
      </c>
      <c r="D258" s="245" t="s">
        <v>232</v>
      </c>
      <c r="E258" s="246" t="s">
        <v>469</v>
      </c>
      <c r="F258" s="247" t="s">
        <v>470</v>
      </c>
      <c r="G258" s="248" t="s">
        <v>199</v>
      </c>
      <c r="H258" s="249">
        <v>10</v>
      </c>
      <c r="I258" s="250"/>
      <c r="J258" s="251">
        <f>ROUND(I258*H258,2)</f>
        <v>0</v>
      </c>
      <c r="K258" s="247" t="s">
        <v>178</v>
      </c>
      <c r="L258" s="252"/>
      <c r="M258" s="253" t="s">
        <v>19</v>
      </c>
      <c r="N258" s="254" t="s">
        <v>46</v>
      </c>
      <c r="O258" s="85"/>
      <c r="P258" s="222">
        <f>O258*H258</f>
        <v>0</v>
      </c>
      <c r="Q258" s="222">
        <v>0.00087000000000000001</v>
      </c>
      <c r="R258" s="222">
        <f>Q258*H258</f>
        <v>0.0086999999999999994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231</v>
      </c>
      <c r="AT258" s="224" t="s">
        <v>232</v>
      </c>
      <c r="AU258" s="224" t="s">
        <v>85</v>
      </c>
      <c r="AY258" s="18" t="s">
        <v>171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83</v>
      </c>
      <c r="BK258" s="225">
        <f>ROUND(I258*H258,2)</f>
        <v>0</v>
      </c>
      <c r="BL258" s="18" t="s">
        <v>179</v>
      </c>
      <c r="BM258" s="224" t="s">
        <v>471</v>
      </c>
    </row>
    <row r="259" s="2" customFormat="1">
      <c r="A259" s="39"/>
      <c r="B259" s="40"/>
      <c r="C259" s="41"/>
      <c r="D259" s="226" t="s">
        <v>181</v>
      </c>
      <c r="E259" s="41"/>
      <c r="F259" s="227" t="s">
        <v>470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181</v>
      </c>
      <c r="AU259" s="18" t="s">
        <v>85</v>
      </c>
    </row>
    <row r="260" s="2" customFormat="1">
      <c r="A260" s="39"/>
      <c r="B260" s="40"/>
      <c r="C260" s="41"/>
      <c r="D260" s="226" t="s">
        <v>194</v>
      </c>
      <c r="E260" s="41"/>
      <c r="F260" s="244" t="s">
        <v>472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194</v>
      </c>
      <c r="AU260" s="18" t="s">
        <v>85</v>
      </c>
    </row>
    <row r="261" s="2" customFormat="1" ht="16.5" customHeight="1">
      <c r="A261" s="39"/>
      <c r="B261" s="40"/>
      <c r="C261" s="213" t="s">
        <v>473</v>
      </c>
      <c r="D261" s="213" t="s">
        <v>174</v>
      </c>
      <c r="E261" s="214" t="s">
        <v>474</v>
      </c>
      <c r="F261" s="215" t="s">
        <v>475</v>
      </c>
      <c r="G261" s="216" t="s">
        <v>199</v>
      </c>
      <c r="H261" s="217">
        <v>1</v>
      </c>
      <c r="I261" s="218"/>
      <c r="J261" s="219">
        <f>ROUND(I261*H261,2)</f>
        <v>0</v>
      </c>
      <c r="K261" s="215" t="s">
        <v>178</v>
      </c>
      <c r="L261" s="45"/>
      <c r="M261" s="220" t="s">
        <v>19</v>
      </c>
      <c r="N261" s="221" t="s">
        <v>46</v>
      </c>
      <c r="O261" s="85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283</v>
      </c>
      <c r="AT261" s="224" t="s">
        <v>174</v>
      </c>
      <c r="AU261" s="224" t="s">
        <v>85</v>
      </c>
      <c r="AY261" s="18" t="s">
        <v>171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83</v>
      </c>
      <c r="BK261" s="225">
        <f>ROUND(I261*H261,2)</f>
        <v>0</v>
      </c>
      <c r="BL261" s="18" t="s">
        <v>283</v>
      </c>
      <c r="BM261" s="224" t="s">
        <v>476</v>
      </c>
    </row>
    <row r="262" s="2" customFormat="1">
      <c r="A262" s="39"/>
      <c r="B262" s="40"/>
      <c r="C262" s="41"/>
      <c r="D262" s="226" t="s">
        <v>181</v>
      </c>
      <c r="E262" s="41"/>
      <c r="F262" s="227" t="s">
        <v>477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181</v>
      </c>
      <c r="AU262" s="18" t="s">
        <v>85</v>
      </c>
    </row>
    <row r="263" s="2" customFormat="1">
      <c r="A263" s="39"/>
      <c r="B263" s="40"/>
      <c r="C263" s="41"/>
      <c r="D263" s="231" t="s">
        <v>183</v>
      </c>
      <c r="E263" s="41"/>
      <c r="F263" s="232" t="s">
        <v>478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183</v>
      </c>
      <c r="AU263" s="18" t="s">
        <v>85</v>
      </c>
    </row>
    <row r="264" s="2" customFormat="1" ht="16.5" customHeight="1">
      <c r="A264" s="39"/>
      <c r="B264" s="40"/>
      <c r="C264" s="245" t="s">
        <v>479</v>
      </c>
      <c r="D264" s="245" t="s">
        <v>232</v>
      </c>
      <c r="E264" s="246" t="s">
        <v>480</v>
      </c>
      <c r="F264" s="247" t="s">
        <v>481</v>
      </c>
      <c r="G264" s="248" t="s">
        <v>199</v>
      </c>
      <c r="H264" s="249">
        <v>1</v>
      </c>
      <c r="I264" s="250"/>
      <c r="J264" s="251">
        <f>ROUND(I264*H264,2)</f>
        <v>0</v>
      </c>
      <c r="K264" s="247" t="s">
        <v>178</v>
      </c>
      <c r="L264" s="252"/>
      <c r="M264" s="253" t="s">
        <v>19</v>
      </c>
      <c r="N264" s="254" t="s">
        <v>46</v>
      </c>
      <c r="O264" s="85"/>
      <c r="P264" s="222">
        <f>O264*H264</f>
        <v>0</v>
      </c>
      <c r="Q264" s="222">
        <v>0.0023999999999999998</v>
      </c>
      <c r="R264" s="222">
        <f>Q264*H264</f>
        <v>0.0023999999999999998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286</v>
      </c>
      <c r="AT264" s="224" t="s">
        <v>232</v>
      </c>
      <c r="AU264" s="224" t="s">
        <v>85</v>
      </c>
      <c r="AY264" s="18" t="s">
        <v>171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83</v>
      </c>
      <c r="BK264" s="225">
        <f>ROUND(I264*H264,2)</f>
        <v>0</v>
      </c>
      <c r="BL264" s="18" t="s">
        <v>283</v>
      </c>
      <c r="BM264" s="224" t="s">
        <v>482</v>
      </c>
    </row>
    <row r="265" s="2" customFormat="1">
      <c r="A265" s="39"/>
      <c r="B265" s="40"/>
      <c r="C265" s="41"/>
      <c r="D265" s="226" t="s">
        <v>181</v>
      </c>
      <c r="E265" s="41"/>
      <c r="F265" s="227" t="s">
        <v>481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181</v>
      </c>
      <c r="AU265" s="18" t="s">
        <v>85</v>
      </c>
    </row>
    <row r="266" s="2" customFormat="1" ht="16.5" customHeight="1">
      <c r="A266" s="39"/>
      <c r="B266" s="40"/>
      <c r="C266" s="245" t="s">
        <v>483</v>
      </c>
      <c r="D266" s="245" t="s">
        <v>232</v>
      </c>
      <c r="E266" s="246" t="s">
        <v>484</v>
      </c>
      <c r="F266" s="247" t="s">
        <v>485</v>
      </c>
      <c r="G266" s="248" t="s">
        <v>199</v>
      </c>
      <c r="H266" s="249">
        <v>1</v>
      </c>
      <c r="I266" s="250"/>
      <c r="J266" s="251">
        <f>ROUND(I266*H266,2)</f>
        <v>0</v>
      </c>
      <c r="K266" s="247" t="s">
        <v>178</v>
      </c>
      <c r="L266" s="252"/>
      <c r="M266" s="253" t="s">
        <v>19</v>
      </c>
      <c r="N266" s="254" t="s">
        <v>46</v>
      </c>
      <c r="O266" s="85"/>
      <c r="P266" s="222">
        <f>O266*H266</f>
        <v>0</v>
      </c>
      <c r="Q266" s="222">
        <v>0.00050000000000000001</v>
      </c>
      <c r="R266" s="222">
        <f>Q266*H266</f>
        <v>0.00050000000000000001</v>
      </c>
      <c r="S266" s="222">
        <v>0</v>
      </c>
      <c r="T266" s="223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4" t="s">
        <v>286</v>
      </c>
      <c r="AT266" s="224" t="s">
        <v>232</v>
      </c>
      <c r="AU266" s="224" t="s">
        <v>85</v>
      </c>
      <c r="AY266" s="18" t="s">
        <v>171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8" t="s">
        <v>83</v>
      </c>
      <c r="BK266" s="225">
        <f>ROUND(I266*H266,2)</f>
        <v>0</v>
      </c>
      <c r="BL266" s="18" t="s">
        <v>283</v>
      </c>
      <c r="BM266" s="224" t="s">
        <v>486</v>
      </c>
    </row>
    <row r="267" s="2" customFormat="1">
      <c r="A267" s="39"/>
      <c r="B267" s="40"/>
      <c r="C267" s="41"/>
      <c r="D267" s="226" t="s">
        <v>181</v>
      </c>
      <c r="E267" s="41"/>
      <c r="F267" s="227" t="s">
        <v>487</v>
      </c>
      <c r="G267" s="41"/>
      <c r="H267" s="41"/>
      <c r="I267" s="228"/>
      <c r="J267" s="41"/>
      <c r="K267" s="41"/>
      <c r="L267" s="45"/>
      <c r="M267" s="229"/>
      <c r="N267" s="230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181</v>
      </c>
      <c r="AU267" s="18" t="s">
        <v>85</v>
      </c>
    </row>
    <row r="268" s="2" customFormat="1" ht="16.5" customHeight="1">
      <c r="A268" s="39"/>
      <c r="B268" s="40"/>
      <c r="C268" s="213" t="s">
        <v>488</v>
      </c>
      <c r="D268" s="213" t="s">
        <v>174</v>
      </c>
      <c r="E268" s="214" t="s">
        <v>489</v>
      </c>
      <c r="F268" s="215" t="s">
        <v>475</v>
      </c>
      <c r="G268" s="216" t="s">
        <v>490</v>
      </c>
      <c r="H268" s="217">
        <v>1</v>
      </c>
      <c r="I268" s="218"/>
      <c r="J268" s="219">
        <f>ROUND(I268*H268,2)</f>
        <v>0</v>
      </c>
      <c r="K268" s="215" t="s">
        <v>19</v>
      </c>
      <c r="L268" s="45"/>
      <c r="M268" s="220" t="s">
        <v>19</v>
      </c>
      <c r="N268" s="221" t="s">
        <v>46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283</v>
      </c>
      <c r="AT268" s="224" t="s">
        <v>174</v>
      </c>
      <c r="AU268" s="224" t="s">
        <v>85</v>
      </c>
      <c r="AY268" s="18" t="s">
        <v>171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83</v>
      </c>
      <c r="BK268" s="225">
        <f>ROUND(I268*H268,2)</f>
        <v>0</v>
      </c>
      <c r="BL268" s="18" t="s">
        <v>283</v>
      </c>
      <c r="BM268" s="224" t="s">
        <v>491</v>
      </c>
    </row>
    <row r="269" s="2" customFormat="1">
      <c r="A269" s="39"/>
      <c r="B269" s="40"/>
      <c r="C269" s="41"/>
      <c r="D269" s="226" t="s">
        <v>181</v>
      </c>
      <c r="E269" s="41"/>
      <c r="F269" s="227" t="s">
        <v>492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181</v>
      </c>
      <c r="AU269" s="18" t="s">
        <v>85</v>
      </c>
    </row>
    <row r="270" s="2" customFormat="1">
      <c r="A270" s="39"/>
      <c r="B270" s="40"/>
      <c r="C270" s="41"/>
      <c r="D270" s="226" t="s">
        <v>194</v>
      </c>
      <c r="E270" s="41"/>
      <c r="F270" s="244" t="s">
        <v>493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194</v>
      </c>
      <c r="AU270" s="18" t="s">
        <v>85</v>
      </c>
    </row>
    <row r="271" s="2" customFormat="1" ht="16.5" customHeight="1">
      <c r="A271" s="39"/>
      <c r="B271" s="40"/>
      <c r="C271" s="213" t="s">
        <v>494</v>
      </c>
      <c r="D271" s="213" t="s">
        <v>174</v>
      </c>
      <c r="E271" s="214" t="s">
        <v>495</v>
      </c>
      <c r="F271" s="215" t="s">
        <v>496</v>
      </c>
      <c r="G271" s="216" t="s">
        <v>199</v>
      </c>
      <c r="H271" s="217">
        <v>1</v>
      </c>
      <c r="I271" s="218"/>
      <c r="J271" s="219">
        <f>ROUND(I271*H271,2)</f>
        <v>0</v>
      </c>
      <c r="K271" s="215" t="s">
        <v>178</v>
      </c>
      <c r="L271" s="45"/>
      <c r="M271" s="220" t="s">
        <v>19</v>
      </c>
      <c r="N271" s="221" t="s">
        <v>46</v>
      </c>
      <c r="O271" s="85"/>
      <c r="P271" s="222">
        <f>O271*H271</f>
        <v>0</v>
      </c>
      <c r="Q271" s="222">
        <v>0</v>
      </c>
      <c r="R271" s="222">
        <f>Q271*H271</f>
        <v>0</v>
      </c>
      <c r="S271" s="222">
        <v>0.0018</v>
      </c>
      <c r="T271" s="223">
        <f>S271*H271</f>
        <v>0.0018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283</v>
      </c>
      <c r="AT271" s="224" t="s">
        <v>174</v>
      </c>
      <c r="AU271" s="224" t="s">
        <v>85</v>
      </c>
      <c r="AY271" s="18" t="s">
        <v>171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83</v>
      </c>
      <c r="BK271" s="225">
        <f>ROUND(I271*H271,2)</f>
        <v>0</v>
      </c>
      <c r="BL271" s="18" t="s">
        <v>283</v>
      </c>
      <c r="BM271" s="224" t="s">
        <v>497</v>
      </c>
    </row>
    <row r="272" s="2" customFormat="1">
      <c r="A272" s="39"/>
      <c r="B272" s="40"/>
      <c r="C272" s="41"/>
      <c r="D272" s="226" t="s">
        <v>181</v>
      </c>
      <c r="E272" s="41"/>
      <c r="F272" s="227" t="s">
        <v>496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181</v>
      </c>
      <c r="AU272" s="18" t="s">
        <v>85</v>
      </c>
    </row>
    <row r="273" s="2" customFormat="1">
      <c r="A273" s="39"/>
      <c r="B273" s="40"/>
      <c r="C273" s="41"/>
      <c r="D273" s="231" t="s">
        <v>183</v>
      </c>
      <c r="E273" s="41"/>
      <c r="F273" s="232" t="s">
        <v>498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183</v>
      </c>
      <c r="AU273" s="18" t="s">
        <v>85</v>
      </c>
    </row>
    <row r="274" s="2" customFormat="1" ht="16.5" customHeight="1">
      <c r="A274" s="39"/>
      <c r="B274" s="40"/>
      <c r="C274" s="213" t="s">
        <v>499</v>
      </c>
      <c r="D274" s="213" t="s">
        <v>174</v>
      </c>
      <c r="E274" s="214" t="s">
        <v>500</v>
      </c>
      <c r="F274" s="215" t="s">
        <v>501</v>
      </c>
      <c r="G274" s="216" t="s">
        <v>199</v>
      </c>
      <c r="H274" s="217">
        <v>1</v>
      </c>
      <c r="I274" s="218"/>
      <c r="J274" s="219">
        <f>ROUND(I274*H274,2)</f>
        <v>0</v>
      </c>
      <c r="K274" s="215" t="s">
        <v>178</v>
      </c>
      <c r="L274" s="45"/>
      <c r="M274" s="220" t="s">
        <v>19</v>
      </c>
      <c r="N274" s="221" t="s">
        <v>46</v>
      </c>
      <c r="O274" s="85"/>
      <c r="P274" s="222">
        <f>O274*H274</f>
        <v>0</v>
      </c>
      <c r="Q274" s="222">
        <v>0</v>
      </c>
      <c r="R274" s="222">
        <f>Q274*H274</f>
        <v>0</v>
      </c>
      <c r="S274" s="222">
        <v>0.024</v>
      </c>
      <c r="T274" s="223">
        <f>S274*H274</f>
        <v>0.024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283</v>
      </c>
      <c r="AT274" s="224" t="s">
        <v>174</v>
      </c>
      <c r="AU274" s="224" t="s">
        <v>85</v>
      </c>
      <c r="AY274" s="18" t="s">
        <v>171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83</v>
      </c>
      <c r="BK274" s="225">
        <f>ROUND(I274*H274,2)</f>
        <v>0</v>
      </c>
      <c r="BL274" s="18" t="s">
        <v>283</v>
      </c>
      <c r="BM274" s="224" t="s">
        <v>502</v>
      </c>
    </row>
    <row r="275" s="2" customFormat="1">
      <c r="A275" s="39"/>
      <c r="B275" s="40"/>
      <c r="C275" s="41"/>
      <c r="D275" s="226" t="s">
        <v>181</v>
      </c>
      <c r="E275" s="41"/>
      <c r="F275" s="227" t="s">
        <v>503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181</v>
      </c>
      <c r="AU275" s="18" t="s">
        <v>85</v>
      </c>
    </row>
    <row r="276" s="2" customFormat="1">
      <c r="A276" s="39"/>
      <c r="B276" s="40"/>
      <c r="C276" s="41"/>
      <c r="D276" s="231" t="s">
        <v>183</v>
      </c>
      <c r="E276" s="41"/>
      <c r="F276" s="232" t="s">
        <v>504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183</v>
      </c>
      <c r="AU276" s="18" t="s">
        <v>85</v>
      </c>
    </row>
    <row r="277" s="2" customFormat="1" ht="16.5" customHeight="1">
      <c r="A277" s="39"/>
      <c r="B277" s="40"/>
      <c r="C277" s="213" t="s">
        <v>505</v>
      </c>
      <c r="D277" s="213" t="s">
        <v>174</v>
      </c>
      <c r="E277" s="214" t="s">
        <v>506</v>
      </c>
      <c r="F277" s="215" t="s">
        <v>507</v>
      </c>
      <c r="G277" s="216" t="s">
        <v>227</v>
      </c>
      <c r="H277" s="217">
        <v>1</v>
      </c>
      <c r="I277" s="218"/>
      <c r="J277" s="219">
        <f>ROUND(I277*H277,2)</f>
        <v>0</v>
      </c>
      <c r="K277" s="215" t="s">
        <v>178</v>
      </c>
      <c r="L277" s="45"/>
      <c r="M277" s="220" t="s">
        <v>19</v>
      </c>
      <c r="N277" s="221" t="s">
        <v>46</v>
      </c>
      <c r="O277" s="85"/>
      <c r="P277" s="222">
        <f>O277*H277</f>
        <v>0</v>
      </c>
      <c r="Q277" s="222">
        <v>4.0000000000000003E-05</v>
      </c>
      <c r="R277" s="222">
        <f>Q277*H277</f>
        <v>4.0000000000000003E-05</v>
      </c>
      <c r="S277" s="222">
        <v>0</v>
      </c>
      <c r="T277" s="223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4" t="s">
        <v>283</v>
      </c>
      <c r="AT277" s="224" t="s">
        <v>174</v>
      </c>
      <c r="AU277" s="224" t="s">
        <v>85</v>
      </c>
      <c r="AY277" s="18" t="s">
        <v>171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8" t="s">
        <v>83</v>
      </c>
      <c r="BK277" s="225">
        <f>ROUND(I277*H277,2)</f>
        <v>0</v>
      </c>
      <c r="BL277" s="18" t="s">
        <v>283</v>
      </c>
      <c r="BM277" s="224" t="s">
        <v>508</v>
      </c>
    </row>
    <row r="278" s="2" customFormat="1">
      <c r="A278" s="39"/>
      <c r="B278" s="40"/>
      <c r="C278" s="41"/>
      <c r="D278" s="226" t="s">
        <v>181</v>
      </c>
      <c r="E278" s="41"/>
      <c r="F278" s="227" t="s">
        <v>507</v>
      </c>
      <c r="G278" s="41"/>
      <c r="H278" s="41"/>
      <c r="I278" s="228"/>
      <c r="J278" s="41"/>
      <c r="K278" s="41"/>
      <c r="L278" s="45"/>
      <c r="M278" s="229"/>
      <c r="N278" s="230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181</v>
      </c>
      <c r="AU278" s="18" t="s">
        <v>85</v>
      </c>
    </row>
    <row r="279" s="2" customFormat="1">
      <c r="A279" s="39"/>
      <c r="B279" s="40"/>
      <c r="C279" s="41"/>
      <c r="D279" s="231" t="s">
        <v>183</v>
      </c>
      <c r="E279" s="41"/>
      <c r="F279" s="232" t="s">
        <v>509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183</v>
      </c>
      <c r="AU279" s="18" t="s">
        <v>85</v>
      </c>
    </row>
    <row r="280" s="2" customFormat="1">
      <c r="A280" s="39"/>
      <c r="B280" s="40"/>
      <c r="C280" s="41"/>
      <c r="D280" s="226" t="s">
        <v>194</v>
      </c>
      <c r="E280" s="41"/>
      <c r="F280" s="244" t="s">
        <v>510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194</v>
      </c>
      <c r="AU280" s="18" t="s">
        <v>85</v>
      </c>
    </row>
    <row r="281" s="12" customFormat="1" ht="22.8" customHeight="1">
      <c r="A281" s="12"/>
      <c r="B281" s="197"/>
      <c r="C281" s="198"/>
      <c r="D281" s="199" t="s">
        <v>74</v>
      </c>
      <c r="E281" s="211" t="s">
        <v>511</v>
      </c>
      <c r="F281" s="211" t="s">
        <v>512</v>
      </c>
      <c r="G281" s="198"/>
      <c r="H281" s="198"/>
      <c r="I281" s="201"/>
      <c r="J281" s="212">
        <f>BK281</f>
        <v>0</v>
      </c>
      <c r="K281" s="198"/>
      <c r="L281" s="203"/>
      <c r="M281" s="204"/>
      <c r="N281" s="205"/>
      <c r="O281" s="205"/>
      <c r="P281" s="206">
        <f>SUM(P282:P295)</f>
        <v>0</v>
      </c>
      <c r="Q281" s="205"/>
      <c r="R281" s="206">
        <f>SUM(R282:R295)</f>
        <v>0.035897780000000004</v>
      </c>
      <c r="S281" s="205"/>
      <c r="T281" s="207">
        <f>SUM(T282:T295)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8" t="s">
        <v>85</v>
      </c>
      <c r="AT281" s="209" t="s">
        <v>74</v>
      </c>
      <c r="AU281" s="209" t="s">
        <v>83</v>
      </c>
      <c r="AY281" s="208" t="s">
        <v>171</v>
      </c>
      <c r="BK281" s="210">
        <f>SUM(BK282:BK295)</f>
        <v>0</v>
      </c>
    </row>
    <row r="282" s="2" customFormat="1" ht="16.5" customHeight="1">
      <c r="A282" s="39"/>
      <c r="B282" s="40"/>
      <c r="C282" s="213" t="s">
        <v>513</v>
      </c>
      <c r="D282" s="213" t="s">
        <v>174</v>
      </c>
      <c r="E282" s="214" t="s">
        <v>514</v>
      </c>
      <c r="F282" s="215" t="s">
        <v>515</v>
      </c>
      <c r="G282" s="216" t="s">
        <v>177</v>
      </c>
      <c r="H282" s="217">
        <v>1</v>
      </c>
      <c r="I282" s="218"/>
      <c r="J282" s="219">
        <f>ROUND(I282*H282,2)</f>
        <v>0</v>
      </c>
      <c r="K282" s="215" t="s">
        <v>178</v>
      </c>
      <c r="L282" s="45"/>
      <c r="M282" s="220" t="s">
        <v>19</v>
      </c>
      <c r="N282" s="221" t="s">
        <v>46</v>
      </c>
      <c r="O282" s="85"/>
      <c r="P282" s="222">
        <f>O282*H282</f>
        <v>0</v>
      </c>
      <c r="Q282" s="222">
        <v>0.00036999999999999999</v>
      </c>
      <c r="R282" s="222">
        <f>Q282*H282</f>
        <v>0.00036999999999999999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283</v>
      </c>
      <c r="AT282" s="224" t="s">
        <v>174</v>
      </c>
      <c r="AU282" s="224" t="s">
        <v>85</v>
      </c>
      <c r="AY282" s="18" t="s">
        <v>171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83</v>
      </c>
      <c r="BK282" s="225">
        <f>ROUND(I282*H282,2)</f>
        <v>0</v>
      </c>
      <c r="BL282" s="18" t="s">
        <v>283</v>
      </c>
      <c r="BM282" s="224" t="s">
        <v>516</v>
      </c>
    </row>
    <row r="283" s="2" customFormat="1">
      <c r="A283" s="39"/>
      <c r="B283" s="40"/>
      <c r="C283" s="41"/>
      <c r="D283" s="226" t="s">
        <v>181</v>
      </c>
      <c r="E283" s="41"/>
      <c r="F283" s="227" t="s">
        <v>517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181</v>
      </c>
      <c r="AU283" s="18" t="s">
        <v>85</v>
      </c>
    </row>
    <row r="284" s="2" customFormat="1">
      <c r="A284" s="39"/>
      <c r="B284" s="40"/>
      <c r="C284" s="41"/>
      <c r="D284" s="231" t="s">
        <v>183</v>
      </c>
      <c r="E284" s="41"/>
      <c r="F284" s="232" t="s">
        <v>518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183</v>
      </c>
      <c r="AU284" s="18" t="s">
        <v>85</v>
      </c>
    </row>
    <row r="285" s="2" customFormat="1" ht="16.5" customHeight="1">
      <c r="A285" s="39"/>
      <c r="B285" s="40"/>
      <c r="C285" s="245" t="s">
        <v>519</v>
      </c>
      <c r="D285" s="245" t="s">
        <v>232</v>
      </c>
      <c r="E285" s="246" t="s">
        <v>520</v>
      </c>
      <c r="F285" s="247" t="s">
        <v>521</v>
      </c>
      <c r="G285" s="248" t="s">
        <v>177</v>
      </c>
      <c r="H285" s="249">
        <v>0.93799999999999994</v>
      </c>
      <c r="I285" s="250"/>
      <c r="J285" s="251">
        <f>ROUND(I285*H285,2)</f>
        <v>0</v>
      </c>
      <c r="K285" s="247" t="s">
        <v>307</v>
      </c>
      <c r="L285" s="252"/>
      <c r="M285" s="253" t="s">
        <v>19</v>
      </c>
      <c r="N285" s="254" t="s">
        <v>46</v>
      </c>
      <c r="O285" s="85"/>
      <c r="P285" s="222">
        <f>O285*H285</f>
        <v>0</v>
      </c>
      <c r="Q285" s="222">
        <v>0.036810000000000002</v>
      </c>
      <c r="R285" s="222">
        <f>Q285*H285</f>
        <v>0.034527780000000001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286</v>
      </c>
      <c r="AT285" s="224" t="s">
        <v>232</v>
      </c>
      <c r="AU285" s="224" t="s">
        <v>85</v>
      </c>
      <c r="AY285" s="18" t="s">
        <v>171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83</v>
      </c>
      <c r="BK285" s="225">
        <f>ROUND(I285*H285,2)</f>
        <v>0</v>
      </c>
      <c r="BL285" s="18" t="s">
        <v>283</v>
      </c>
      <c r="BM285" s="224" t="s">
        <v>522</v>
      </c>
    </row>
    <row r="286" s="2" customFormat="1">
      <c r="A286" s="39"/>
      <c r="B286" s="40"/>
      <c r="C286" s="41"/>
      <c r="D286" s="226" t="s">
        <v>181</v>
      </c>
      <c r="E286" s="41"/>
      <c r="F286" s="227" t="s">
        <v>523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181</v>
      </c>
      <c r="AU286" s="18" t="s">
        <v>85</v>
      </c>
    </row>
    <row r="287" s="2" customFormat="1">
      <c r="A287" s="39"/>
      <c r="B287" s="40"/>
      <c r="C287" s="41"/>
      <c r="D287" s="226" t="s">
        <v>194</v>
      </c>
      <c r="E287" s="41"/>
      <c r="F287" s="244" t="s">
        <v>524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194</v>
      </c>
      <c r="AU287" s="18" t="s">
        <v>85</v>
      </c>
    </row>
    <row r="288" s="2" customFormat="1" ht="16.5" customHeight="1">
      <c r="A288" s="39"/>
      <c r="B288" s="40"/>
      <c r="C288" s="213" t="s">
        <v>525</v>
      </c>
      <c r="D288" s="213" t="s">
        <v>174</v>
      </c>
      <c r="E288" s="214" t="s">
        <v>526</v>
      </c>
      <c r="F288" s="215" t="s">
        <v>527</v>
      </c>
      <c r="G288" s="216" t="s">
        <v>199</v>
      </c>
      <c r="H288" s="217">
        <v>1</v>
      </c>
      <c r="I288" s="218"/>
      <c r="J288" s="219">
        <f>ROUND(I288*H288,2)</f>
        <v>0</v>
      </c>
      <c r="K288" s="215" t="s">
        <v>178</v>
      </c>
      <c r="L288" s="45"/>
      <c r="M288" s="220" t="s">
        <v>19</v>
      </c>
      <c r="N288" s="221" t="s">
        <v>46</v>
      </c>
      <c r="O288" s="85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179</v>
      </c>
      <c r="AT288" s="224" t="s">
        <v>174</v>
      </c>
      <c r="AU288" s="224" t="s">
        <v>85</v>
      </c>
      <c r="AY288" s="18" t="s">
        <v>171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83</v>
      </c>
      <c r="BK288" s="225">
        <f>ROUND(I288*H288,2)</f>
        <v>0</v>
      </c>
      <c r="BL288" s="18" t="s">
        <v>179</v>
      </c>
      <c r="BM288" s="224" t="s">
        <v>528</v>
      </c>
    </row>
    <row r="289" s="2" customFormat="1">
      <c r="A289" s="39"/>
      <c r="B289" s="40"/>
      <c r="C289" s="41"/>
      <c r="D289" s="226" t="s">
        <v>181</v>
      </c>
      <c r="E289" s="41"/>
      <c r="F289" s="227" t="s">
        <v>529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181</v>
      </c>
      <c r="AU289" s="18" t="s">
        <v>85</v>
      </c>
    </row>
    <row r="290" s="2" customFormat="1">
      <c r="A290" s="39"/>
      <c r="B290" s="40"/>
      <c r="C290" s="41"/>
      <c r="D290" s="231" t="s">
        <v>183</v>
      </c>
      <c r="E290" s="41"/>
      <c r="F290" s="232" t="s">
        <v>530</v>
      </c>
      <c r="G290" s="41"/>
      <c r="H290" s="41"/>
      <c r="I290" s="228"/>
      <c r="J290" s="41"/>
      <c r="K290" s="41"/>
      <c r="L290" s="45"/>
      <c r="M290" s="229"/>
      <c r="N290" s="230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183</v>
      </c>
      <c r="AU290" s="18" t="s">
        <v>85</v>
      </c>
    </row>
    <row r="291" s="2" customFormat="1" ht="16.5" customHeight="1">
      <c r="A291" s="39"/>
      <c r="B291" s="40"/>
      <c r="C291" s="245" t="s">
        <v>531</v>
      </c>
      <c r="D291" s="245" t="s">
        <v>232</v>
      </c>
      <c r="E291" s="246" t="s">
        <v>532</v>
      </c>
      <c r="F291" s="247" t="s">
        <v>533</v>
      </c>
      <c r="G291" s="248" t="s">
        <v>199</v>
      </c>
      <c r="H291" s="249">
        <v>1</v>
      </c>
      <c r="I291" s="250"/>
      <c r="J291" s="251">
        <f>ROUND(I291*H291,2)</f>
        <v>0</v>
      </c>
      <c r="K291" s="247" t="s">
        <v>178</v>
      </c>
      <c r="L291" s="252"/>
      <c r="M291" s="253" t="s">
        <v>19</v>
      </c>
      <c r="N291" s="254" t="s">
        <v>46</v>
      </c>
      <c r="O291" s="85"/>
      <c r="P291" s="222">
        <f>O291*H291</f>
        <v>0</v>
      </c>
      <c r="Q291" s="222">
        <v>0.001</v>
      </c>
      <c r="R291" s="222">
        <f>Q291*H291</f>
        <v>0.001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231</v>
      </c>
      <c r="AT291" s="224" t="s">
        <v>232</v>
      </c>
      <c r="AU291" s="224" t="s">
        <v>85</v>
      </c>
      <c r="AY291" s="18" t="s">
        <v>171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83</v>
      </c>
      <c r="BK291" s="225">
        <f>ROUND(I291*H291,2)</f>
        <v>0</v>
      </c>
      <c r="BL291" s="18" t="s">
        <v>179</v>
      </c>
      <c r="BM291" s="224" t="s">
        <v>534</v>
      </c>
    </row>
    <row r="292" s="2" customFormat="1">
      <c r="A292" s="39"/>
      <c r="B292" s="40"/>
      <c r="C292" s="41"/>
      <c r="D292" s="226" t="s">
        <v>181</v>
      </c>
      <c r="E292" s="41"/>
      <c r="F292" s="227" t="s">
        <v>533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181</v>
      </c>
      <c r="AU292" s="18" t="s">
        <v>85</v>
      </c>
    </row>
    <row r="293" s="2" customFormat="1" ht="16.5" customHeight="1">
      <c r="A293" s="39"/>
      <c r="B293" s="40"/>
      <c r="C293" s="213" t="s">
        <v>535</v>
      </c>
      <c r="D293" s="213" t="s">
        <v>174</v>
      </c>
      <c r="E293" s="214" t="s">
        <v>536</v>
      </c>
      <c r="F293" s="215" t="s">
        <v>537</v>
      </c>
      <c r="G293" s="216" t="s">
        <v>190</v>
      </c>
      <c r="H293" s="217">
        <v>0.035000000000000003</v>
      </c>
      <c r="I293" s="218"/>
      <c r="J293" s="219">
        <f>ROUND(I293*H293,2)</f>
        <v>0</v>
      </c>
      <c r="K293" s="215" t="s">
        <v>178</v>
      </c>
      <c r="L293" s="45"/>
      <c r="M293" s="220" t="s">
        <v>19</v>
      </c>
      <c r="N293" s="221" t="s">
        <v>46</v>
      </c>
      <c r="O293" s="85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4" t="s">
        <v>283</v>
      </c>
      <c r="AT293" s="224" t="s">
        <v>174</v>
      </c>
      <c r="AU293" s="224" t="s">
        <v>85</v>
      </c>
      <c r="AY293" s="18" t="s">
        <v>171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8" t="s">
        <v>83</v>
      </c>
      <c r="BK293" s="225">
        <f>ROUND(I293*H293,2)</f>
        <v>0</v>
      </c>
      <c r="BL293" s="18" t="s">
        <v>283</v>
      </c>
      <c r="BM293" s="224" t="s">
        <v>538</v>
      </c>
    </row>
    <row r="294" s="2" customFormat="1">
      <c r="A294" s="39"/>
      <c r="B294" s="40"/>
      <c r="C294" s="41"/>
      <c r="D294" s="226" t="s">
        <v>181</v>
      </c>
      <c r="E294" s="41"/>
      <c r="F294" s="227" t="s">
        <v>539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181</v>
      </c>
      <c r="AU294" s="18" t="s">
        <v>85</v>
      </c>
    </row>
    <row r="295" s="2" customFormat="1">
      <c r="A295" s="39"/>
      <c r="B295" s="40"/>
      <c r="C295" s="41"/>
      <c r="D295" s="231" t="s">
        <v>183</v>
      </c>
      <c r="E295" s="41"/>
      <c r="F295" s="232" t="s">
        <v>540</v>
      </c>
      <c r="G295" s="41"/>
      <c r="H295" s="41"/>
      <c r="I295" s="228"/>
      <c r="J295" s="41"/>
      <c r="K295" s="41"/>
      <c r="L295" s="45"/>
      <c r="M295" s="229"/>
      <c r="N295" s="230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183</v>
      </c>
      <c r="AU295" s="18" t="s">
        <v>85</v>
      </c>
    </row>
    <row r="296" s="12" customFormat="1" ht="22.8" customHeight="1">
      <c r="A296" s="12"/>
      <c r="B296" s="197"/>
      <c r="C296" s="198"/>
      <c r="D296" s="199" t="s">
        <v>74</v>
      </c>
      <c r="E296" s="211" t="s">
        <v>541</v>
      </c>
      <c r="F296" s="211" t="s">
        <v>542</v>
      </c>
      <c r="G296" s="198"/>
      <c r="H296" s="198"/>
      <c r="I296" s="201"/>
      <c r="J296" s="212">
        <f>BK296</f>
        <v>0</v>
      </c>
      <c r="K296" s="198"/>
      <c r="L296" s="203"/>
      <c r="M296" s="204"/>
      <c r="N296" s="205"/>
      <c r="O296" s="205"/>
      <c r="P296" s="206">
        <f>SUM(P297:P330)</f>
        <v>0</v>
      </c>
      <c r="Q296" s="205"/>
      <c r="R296" s="206">
        <f>SUM(R297:R330)</f>
        <v>3.3069299999999995</v>
      </c>
      <c r="S296" s="205"/>
      <c r="T296" s="207">
        <f>SUM(T297:T330)</f>
        <v>0.57240000000000002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8" t="s">
        <v>85</v>
      </c>
      <c r="AT296" s="209" t="s">
        <v>74</v>
      </c>
      <c r="AU296" s="209" t="s">
        <v>83</v>
      </c>
      <c r="AY296" s="208" t="s">
        <v>171</v>
      </c>
      <c r="BK296" s="210">
        <f>SUM(BK297:BK330)</f>
        <v>0</v>
      </c>
    </row>
    <row r="297" s="2" customFormat="1" ht="16.5" customHeight="1">
      <c r="A297" s="39"/>
      <c r="B297" s="40"/>
      <c r="C297" s="213" t="s">
        <v>543</v>
      </c>
      <c r="D297" s="213" t="s">
        <v>174</v>
      </c>
      <c r="E297" s="214" t="s">
        <v>544</v>
      </c>
      <c r="F297" s="215" t="s">
        <v>545</v>
      </c>
      <c r="G297" s="216" t="s">
        <v>177</v>
      </c>
      <c r="H297" s="217">
        <v>173</v>
      </c>
      <c r="I297" s="218"/>
      <c r="J297" s="219">
        <f>ROUND(I297*H297,2)</f>
        <v>0</v>
      </c>
      <c r="K297" s="215" t="s">
        <v>178</v>
      </c>
      <c r="L297" s="45"/>
      <c r="M297" s="220" t="s">
        <v>19</v>
      </c>
      <c r="N297" s="221" t="s">
        <v>46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283</v>
      </c>
      <c r="AT297" s="224" t="s">
        <v>174</v>
      </c>
      <c r="AU297" s="224" t="s">
        <v>85</v>
      </c>
      <c r="AY297" s="18" t="s">
        <v>171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83</v>
      </c>
      <c r="BK297" s="225">
        <f>ROUND(I297*H297,2)</f>
        <v>0</v>
      </c>
      <c r="BL297" s="18" t="s">
        <v>283</v>
      </c>
      <c r="BM297" s="224" t="s">
        <v>546</v>
      </c>
    </row>
    <row r="298" s="2" customFormat="1">
      <c r="A298" s="39"/>
      <c r="B298" s="40"/>
      <c r="C298" s="41"/>
      <c r="D298" s="226" t="s">
        <v>181</v>
      </c>
      <c r="E298" s="41"/>
      <c r="F298" s="227" t="s">
        <v>547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181</v>
      </c>
      <c r="AU298" s="18" t="s">
        <v>85</v>
      </c>
    </row>
    <row r="299" s="2" customFormat="1">
      <c r="A299" s="39"/>
      <c r="B299" s="40"/>
      <c r="C299" s="41"/>
      <c r="D299" s="231" t="s">
        <v>183</v>
      </c>
      <c r="E299" s="41"/>
      <c r="F299" s="232" t="s">
        <v>548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183</v>
      </c>
      <c r="AU299" s="18" t="s">
        <v>85</v>
      </c>
    </row>
    <row r="300" s="13" customFormat="1">
      <c r="A300" s="13"/>
      <c r="B300" s="233"/>
      <c r="C300" s="234"/>
      <c r="D300" s="226" t="s">
        <v>185</v>
      </c>
      <c r="E300" s="235" t="s">
        <v>19</v>
      </c>
      <c r="F300" s="236" t="s">
        <v>549</v>
      </c>
      <c r="G300" s="234"/>
      <c r="H300" s="237">
        <v>173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185</v>
      </c>
      <c r="AU300" s="243" t="s">
        <v>85</v>
      </c>
      <c r="AV300" s="13" t="s">
        <v>85</v>
      </c>
      <c r="AW300" s="13" t="s">
        <v>34</v>
      </c>
      <c r="AX300" s="13" t="s">
        <v>83</v>
      </c>
      <c r="AY300" s="243" t="s">
        <v>171</v>
      </c>
    </row>
    <row r="301" s="2" customFormat="1" ht="16.5" customHeight="1">
      <c r="A301" s="39"/>
      <c r="B301" s="40"/>
      <c r="C301" s="213" t="s">
        <v>550</v>
      </c>
      <c r="D301" s="213" t="s">
        <v>174</v>
      </c>
      <c r="E301" s="214" t="s">
        <v>551</v>
      </c>
      <c r="F301" s="215" t="s">
        <v>552</v>
      </c>
      <c r="G301" s="216" t="s">
        <v>177</v>
      </c>
      <c r="H301" s="217">
        <v>173</v>
      </c>
      <c r="I301" s="218"/>
      <c r="J301" s="219">
        <f>ROUND(I301*H301,2)</f>
        <v>0</v>
      </c>
      <c r="K301" s="215" t="s">
        <v>178</v>
      </c>
      <c r="L301" s="45"/>
      <c r="M301" s="220" t="s">
        <v>19</v>
      </c>
      <c r="N301" s="221" t="s">
        <v>46</v>
      </c>
      <c r="O301" s="85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283</v>
      </c>
      <c r="AT301" s="224" t="s">
        <v>174</v>
      </c>
      <c r="AU301" s="224" t="s">
        <v>85</v>
      </c>
      <c r="AY301" s="18" t="s">
        <v>171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83</v>
      </c>
      <c r="BK301" s="225">
        <f>ROUND(I301*H301,2)</f>
        <v>0</v>
      </c>
      <c r="BL301" s="18" t="s">
        <v>283</v>
      </c>
      <c r="BM301" s="224" t="s">
        <v>553</v>
      </c>
    </row>
    <row r="302" s="2" customFormat="1">
      <c r="A302" s="39"/>
      <c r="B302" s="40"/>
      <c r="C302" s="41"/>
      <c r="D302" s="226" t="s">
        <v>181</v>
      </c>
      <c r="E302" s="41"/>
      <c r="F302" s="227" t="s">
        <v>554</v>
      </c>
      <c r="G302" s="41"/>
      <c r="H302" s="41"/>
      <c r="I302" s="228"/>
      <c r="J302" s="41"/>
      <c r="K302" s="41"/>
      <c r="L302" s="45"/>
      <c r="M302" s="229"/>
      <c r="N302" s="230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181</v>
      </c>
      <c r="AU302" s="18" t="s">
        <v>85</v>
      </c>
    </row>
    <row r="303" s="2" customFormat="1">
      <c r="A303" s="39"/>
      <c r="B303" s="40"/>
      <c r="C303" s="41"/>
      <c r="D303" s="231" t="s">
        <v>183</v>
      </c>
      <c r="E303" s="41"/>
      <c r="F303" s="232" t="s">
        <v>555</v>
      </c>
      <c r="G303" s="41"/>
      <c r="H303" s="41"/>
      <c r="I303" s="228"/>
      <c r="J303" s="41"/>
      <c r="K303" s="41"/>
      <c r="L303" s="45"/>
      <c r="M303" s="229"/>
      <c r="N303" s="23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183</v>
      </c>
      <c r="AU303" s="18" t="s">
        <v>85</v>
      </c>
    </row>
    <row r="304" s="2" customFormat="1" ht="16.5" customHeight="1">
      <c r="A304" s="39"/>
      <c r="B304" s="40"/>
      <c r="C304" s="213" t="s">
        <v>556</v>
      </c>
      <c r="D304" s="213" t="s">
        <v>174</v>
      </c>
      <c r="E304" s="214" t="s">
        <v>557</v>
      </c>
      <c r="F304" s="215" t="s">
        <v>558</v>
      </c>
      <c r="G304" s="216" t="s">
        <v>177</v>
      </c>
      <c r="H304" s="217">
        <v>173</v>
      </c>
      <c r="I304" s="218"/>
      <c r="J304" s="219">
        <f>ROUND(I304*H304,2)</f>
        <v>0</v>
      </c>
      <c r="K304" s="215" t="s">
        <v>178</v>
      </c>
      <c r="L304" s="45"/>
      <c r="M304" s="220" t="s">
        <v>19</v>
      </c>
      <c r="N304" s="221" t="s">
        <v>46</v>
      </c>
      <c r="O304" s="85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4" t="s">
        <v>283</v>
      </c>
      <c r="AT304" s="224" t="s">
        <v>174</v>
      </c>
      <c r="AU304" s="224" t="s">
        <v>85</v>
      </c>
      <c r="AY304" s="18" t="s">
        <v>171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8" t="s">
        <v>83</v>
      </c>
      <c r="BK304" s="225">
        <f>ROUND(I304*H304,2)</f>
        <v>0</v>
      </c>
      <c r="BL304" s="18" t="s">
        <v>283</v>
      </c>
      <c r="BM304" s="224" t="s">
        <v>559</v>
      </c>
    </row>
    <row r="305" s="2" customFormat="1">
      <c r="A305" s="39"/>
      <c r="B305" s="40"/>
      <c r="C305" s="41"/>
      <c r="D305" s="226" t="s">
        <v>181</v>
      </c>
      <c r="E305" s="41"/>
      <c r="F305" s="227" t="s">
        <v>560</v>
      </c>
      <c r="G305" s="41"/>
      <c r="H305" s="41"/>
      <c r="I305" s="228"/>
      <c r="J305" s="41"/>
      <c r="K305" s="41"/>
      <c r="L305" s="45"/>
      <c r="M305" s="229"/>
      <c r="N305" s="230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181</v>
      </c>
      <c r="AU305" s="18" t="s">
        <v>85</v>
      </c>
    </row>
    <row r="306" s="2" customFormat="1">
      <c r="A306" s="39"/>
      <c r="B306" s="40"/>
      <c r="C306" s="41"/>
      <c r="D306" s="231" t="s">
        <v>183</v>
      </c>
      <c r="E306" s="41"/>
      <c r="F306" s="232" t="s">
        <v>561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183</v>
      </c>
      <c r="AU306" s="18" t="s">
        <v>85</v>
      </c>
    </row>
    <row r="307" s="2" customFormat="1" ht="16.5" customHeight="1">
      <c r="A307" s="39"/>
      <c r="B307" s="40"/>
      <c r="C307" s="213" t="s">
        <v>562</v>
      </c>
      <c r="D307" s="213" t="s">
        <v>174</v>
      </c>
      <c r="E307" s="214" t="s">
        <v>563</v>
      </c>
      <c r="F307" s="215" t="s">
        <v>564</v>
      </c>
      <c r="G307" s="216" t="s">
        <v>177</v>
      </c>
      <c r="H307" s="217">
        <v>173</v>
      </c>
      <c r="I307" s="218"/>
      <c r="J307" s="219">
        <f>ROUND(I307*H307,2)</f>
        <v>0</v>
      </c>
      <c r="K307" s="215" t="s">
        <v>178</v>
      </c>
      <c r="L307" s="45"/>
      <c r="M307" s="220" t="s">
        <v>19</v>
      </c>
      <c r="N307" s="221" t="s">
        <v>46</v>
      </c>
      <c r="O307" s="85"/>
      <c r="P307" s="222">
        <f>O307*H307</f>
        <v>0</v>
      </c>
      <c r="Q307" s="222">
        <v>3.0000000000000001E-05</v>
      </c>
      <c r="R307" s="222">
        <f>Q307*H307</f>
        <v>0.0051900000000000002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283</v>
      </c>
      <c r="AT307" s="224" t="s">
        <v>174</v>
      </c>
      <c r="AU307" s="224" t="s">
        <v>85</v>
      </c>
      <c r="AY307" s="18" t="s">
        <v>171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83</v>
      </c>
      <c r="BK307" s="225">
        <f>ROUND(I307*H307,2)</f>
        <v>0</v>
      </c>
      <c r="BL307" s="18" t="s">
        <v>283</v>
      </c>
      <c r="BM307" s="224" t="s">
        <v>565</v>
      </c>
    </row>
    <row r="308" s="2" customFormat="1">
      <c r="A308" s="39"/>
      <c r="B308" s="40"/>
      <c r="C308" s="41"/>
      <c r="D308" s="226" t="s">
        <v>181</v>
      </c>
      <c r="E308" s="41"/>
      <c r="F308" s="227" t="s">
        <v>566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181</v>
      </c>
      <c r="AU308" s="18" t="s">
        <v>85</v>
      </c>
    </row>
    <row r="309" s="2" customFormat="1">
      <c r="A309" s="39"/>
      <c r="B309" s="40"/>
      <c r="C309" s="41"/>
      <c r="D309" s="231" t="s">
        <v>183</v>
      </c>
      <c r="E309" s="41"/>
      <c r="F309" s="232" t="s">
        <v>567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183</v>
      </c>
      <c r="AU309" s="18" t="s">
        <v>85</v>
      </c>
    </row>
    <row r="310" s="2" customFormat="1" ht="21.75" customHeight="1">
      <c r="A310" s="39"/>
      <c r="B310" s="40"/>
      <c r="C310" s="213" t="s">
        <v>568</v>
      </c>
      <c r="D310" s="213" t="s">
        <v>174</v>
      </c>
      <c r="E310" s="214" t="s">
        <v>569</v>
      </c>
      <c r="F310" s="215" t="s">
        <v>570</v>
      </c>
      <c r="G310" s="216" t="s">
        <v>177</v>
      </c>
      <c r="H310" s="217">
        <v>173</v>
      </c>
      <c r="I310" s="218"/>
      <c r="J310" s="219">
        <f>ROUND(I310*H310,2)</f>
        <v>0</v>
      </c>
      <c r="K310" s="215" t="s">
        <v>178</v>
      </c>
      <c r="L310" s="45"/>
      <c r="M310" s="220" t="s">
        <v>19</v>
      </c>
      <c r="N310" s="221" t="s">
        <v>46</v>
      </c>
      <c r="O310" s="85"/>
      <c r="P310" s="222">
        <f>O310*H310</f>
        <v>0</v>
      </c>
      <c r="Q310" s="222">
        <v>0.014999999999999999</v>
      </c>
      <c r="R310" s="222">
        <f>Q310*H310</f>
        <v>2.5949999999999998</v>
      </c>
      <c r="S310" s="222">
        <v>0</v>
      </c>
      <c r="T310" s="223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4" t="s">
        <v>283</v>
      </c>
      <c r="AT310" s="224" t="s">
        <v>174</v>
      </c>
      <c r="AU310" s="224" t="s">
        <v>85</v>
      </c>
      <c r="AY310" s="18" t="s">
        <v>171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8" t="s">
        <v>83</v>
      </c>
      <c r="BK310" s="225">
        <f>ROUND(I310*H310,2)</f>
        <v>0</v>
      </c>
      <c r="BL310" s="18" t="s">
        <v>283</v>
      </c>
      <c r="BM310" s="224" t="s">
        <v>571</v>
      </c>
    </row>
    <row r="311" s="2" customFormat="1">
      <c r="A311" s="39"/>
      <c r="B311" s="40"/>
      <c r="C311" s="41"/>
      <c r="D311" s="226" t="s">
        <v>181</v>
      </c>
      <c r="E311" s="41"/>
      <c r="F311" s="227" t="s">
        <v>572</v>
      </c>
      <c r="G311" s="41"/>
      <c r="H311" s="41"/>
      <c r="I311" s="228"/>
      <c r="J311" s="41"/>
      <c r="K311" s="41"/>
      <c r="L311" s="45"/>
      <c r="M311" s="229"/>
      <c r="N311" s="23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181</v>
      </c>
      <c r="AU311" s="18" t="s">
        <v>85</v>
      </c>
    </row>
    <row r="312" s="2" customFormat="1">
      <c r="A312" s="39"/>
      <c r="B312" s="40"/>
      <c r="C312" s="41"/>
      <c r="D312" s="231" t="s">
        <v>183</v>
      </c>
      <c r="E312" s="41"/>
      <c r="F312" s="232" t="s">
        <v>573</v>
      </c>
      <c r="G312" s="41"/>
      <c r="H312" s="41"/>
      <c r="I312" s="228"/>
      <c r="J312" s="41"/>
      <c r="K312" s="41"/>
      <c r="L312" s="45"/>
      <c r="M312" s="229"/>
      <c r="N312" s="23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183</v>
      </c>
      <c r="AU312" s="18" t="s">
        <v>85</v>
      </c>
    </row>
    <row r="313" s="2" customFormat="1" ht="16.5" customHeight="1">
      <c r="A313" s="39"/>
      <c r="B313" s="40"/>
      <c r="C313" s="213" t="s">
        <v>574</v>
      </c>
      <c r="D313" s="213" t="s">
        <v>174</v>
      </c>
      <c r="E313" s="214" t="s">
        <v>575</v>
      </c>
      <c r="F313" s="215" t="s">
        <v>576</v>
      </c>
      <c r="G313" s="216" t="s">
        <v>177</v>
      </c>
      <c r="H313" s="217">
        <v>173</v>
      </c>
      <c r="I313" s="218"/>
      <c r="J313" s="219">
        <f>ROUND(I313*H313,2)</f>
        <v>0</v>
      </c>
      <c r="K313" s="215" t="s">
        <v>178</v>
      </c>
      <c r="L313" s="45"/>
      <c r="M313" s="220" t="s">
        <v>19</v>
      </c>
      <c r="N313" s="221" t="s">
        <v>46</v>
      </c>
      <c r="O313" s="85"/>
      <c r="P313" s="222">
        <f>O313*H313</f>
        <v>0</v>
      </c>
      <c r="Q313" s="222">
        <v>0</v>
      </c>
      <c r="R313" s="222">
        <f>Q313*H313</f>
        <v>0</v>
      </c>
      <c r="S313" s="222">
        <v>0.0030000000000000001</v>
      </c>
      <c r="T313" s="223">
        <f>S313*H313</f>
        <v>0.51900000000000002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4" t="s">
        <v>283</v>
      </c>
      <c r="AT313" s="224" t="s">
        <v>174</v>
      </c>
      <c r="AU313" s="224" t="s">
        <v>85</v>
      </c>
      <c r="AY313" s="18" t="s">
        <v>171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8" t="s">
        <v>83</v>
      </c>
      <c r="BK313" s="225">
        <f>ROUND(I313*H313,2)</f>
        <v>0</v>
      </c>
      <c r="BL313" s="18" t="s">
        <v>283</v>
      </c>
      <c r="BM313" s="224" t="s">
        <v>577</v>
      </c>
    </row>
    <row r="314" s="2" customFormat="1">
      <c r="A314" s="39"/>
      <c r="B314" s="40"/>
      <c r="C314" s="41"/>
      <c r="D314" s="226" t="s">
        <v>181</v>
      </c>
      <c r="E314" s="41"/>
      <c r="F314" s="227" t="s">
        <v>578</v>
      </c>
      <c r="G314" s="41"/>
      <c r="H314" s="41"/>
      <c r="I314" s="228"/>
      <c r="J314" s="41"/>
      <c r="K314" s="41"/>
      <c r="L314" s="45"/>
      <c r="M314" s="229"/>
      <c r="N314" s="230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181</v>
      </c>
      <c r="AU314" s="18" t="s">
        <v>85</v>
      </c>
    </row>
    <row r="315" s="2" customFormat="1">
      <c r="A315" s="39"/>
      <c r="B315" s="40"/>
      <c r="C315" s="41"/>
      <c r="D315" s="231" t="s">
        <v>183</v>
      </c>
      <c r="E315" s="41"/>
      <c r="F315" s="232" t="s">
        <v>579</v>
      </c>
      <c r="G315" s="41"/>
      <c r="H315" s="41"/>
      <c r="I315" s="228"/>
      <c r="J315" s="41"/>
      <c r="K315" s="41"/>
      <c r="L315" s="45"/>
      <c r="M315" s="229"/>
      <c r="N315" s="23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183</v>
      </c>
      <c r="AU315" s="18" t="s">
        <v>85</v>
      </c>
    </row>
    <row r="316" s="2" customFormat="1" ht="16.5" customHeight="1">
      <c r="A316" s="39"/>
      <c r="B316" s="40"/>
      <c r="C316" s="213" t="s">
        <v>580</v>
      </c>
      <c r="D316" s="213" t="s">
        <v>174</v>
      </c>
      <c r="E316" s="214" t="s">
        <v>581</v>
      </c>
      <c r="F316" s="215" t="s">
        <v>582</v>
      </c>
      <c r="G316" s="216" t="s">
        <v>177</v>
      </c>
      <c r="H316" s="217">
        <v>173</v>
      </c>
      <c r="I316" s="218"/>
      <c r="J316" s="219">
        <f>ROUND(I316*H316,2)</f>
        <v>0</v>
      </c>
      <c r="K316" s="215" t="s">
        <v>178</v>
      </c>
      <c r="L316" s="45"/>
      <c r="M316" s="220" t="s">
        <v>19</v>
      </c>
      <c r="N316" s="221" t="s">
        <v>46</v>
      </c>
      <c r="O316" s="85"/>
      <c r="P316" s="222">
        <f>O316*H316</f>
        <v>0</v>
      </c>
      <c r="Q316" s="222">
        <v>0.00029999999999999997</v>
      </c>
      <c r="R316" s="222">
        <f>Q316*H316</f>
        <v>0.051899999999999995</v>
      </c>
      <c r="S316" s="222">
        <v>0</v>
      </c>
      <c r="T316" s="223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24" t="s">
        <v>283</v>
      </c>
      <c r="AT316" s="224" t="s">
        <v>174</v>
      </c>
      <c r="AU316" s="224" t="s">
        <v>85</v>
      </c>
      <c r="AY316" s="18" t="s">
        <v>171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8" t="s">
        <v>83</v>
      </c>
      <c r="BK316" s="225">
        <f>ROUND(I316*H316,2)</f>
        <v>0</v>
      </c>
      <c r="BL316" s="18" t="s">
        <v>283</v>
      </c>
      <c r="BM316" s="224" t="s">
        <v>583</v>
      </c>
    </row>
    <row r="317" s="2" customFormat="1">
      <c r="A317" s="39"/>
      <c r="B317" s="40"/>
      <c r="C317" s="41"/>
      <c r="D317" s="226" t="s">
        <v>181</v>
      </c>
      <c r="E317" s="41"/>
      <c r="F317" s="227" t="s">
        <v>584</v>
      </c>
      <c r="G317" s="41"/>
      <c r="H317" s="41"/>
      <c r="I317" s="228"/>
      <c r="J317" s="41"/>
      <c r="K317" s="41"/>
      <c r="L317" s="45"/>
      <c r="M317" s="229"/>
      <c r="N317" s="230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181</v>
      </c>
      <c r="AU317" s="18" t="s">
        <v>85</v>
      </c>
    </row>
    <row r="318" s="2" customFormat="1">
      <c r="A318" s="39"/>
      <c r="B318" s="40"/>
      <c r="C318" s="41"/>
      <c r="D318" s="231" t="s">
        <v>183</v>
      </c>
      <c r="E318" s="41"/>
      <c r="F318" s="232" t="s">
        <v>585</v>
      </c>
      <c r="G318" s="41"/>
      <c r="H318" s="41"/>
      <c r="I318" s="228"/>
      <c r="J318" s="41"/>
      <c r="K318" s="41"/>
      <c r="L318" s="45"/>
      <c r="M318" s="229"/>
      <c r="N318" s="230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183</v>
      </c>
      <c r="AU318" s="18" t="s">
        <v>85</v>
      </c>
    </row>
    <row r="319" s="2" customFormat="1" ht="24.15" customHeight="1">
      <c r="A319" s="39"/>
      <c r="B319" s="40"/>
      <c r="C319" s="245" t="s">
        <v>586</v>
      </c>
      <c r="D319" s="245" t="s">
        <v>232</v>
      </c>
      <c r="E319" s="246" t="s">
        <v>587</v>
      </c>
      <c r="F319" s="247" t="s">
        <v>588</v>
      </c>
      <c r="G319" s="248" t="s">
        <v>177</v>
      </c>
      <c r="H319" s="249">
        <v>207.59999999999999</v>
      </c>
      <c r="I319" s="250"/>
      <c r="J319" s="251">
        <f>ROUND(I319*H319,2)</f>
        <v>0</v>
      </c>
      <c r="K319" s="247" t="s">
        <v>178</v>
      </c>
      <c r="L319" s="252"/>
      <c r="M319" s="253" t="s">
        <v>19</v>
      </c>
      <c r="N319" s="254" t="s">
        <v>46</v>
      </c>
      <c r="O319" s="85"/>
      <c r="P319" s="222">
        <f>O319*H319</f>
        <v>0</v>
      </c>
      <c r="Q319" s="222">
        <v>0.0030999999999999999</v>
      </c>
      <c r="R319" s="222">
        <f>Q319*H319</f>
        <v>0.64355999999999991</v>
      </c>
      <c r="S319" s="222">
        <v>0</v>
      </c>
      <c r="T319" s="223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4" t="s">
        <v>286</v>
      </c>
      <c r="AT319" s="224" t="s">
        <v>232</v>
      </c>
      <c r="AU319" s="224" t="s">
        <v>85</v>
      </c>
      <c r="AY319" s="18" t="s">
        <v>171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8" t="s">
        <v>83</v>
      </c>
      <c r="BK319" s="225">
        <f>ROUND(I319*H319,2)</f>
        <v>0</v>
      </c>
      <c r="BL319" s="18" t="s">
        <v>283</v>
      </c>
      <c r="BM319" s="224" t="s">
        <v>589</v>
      </c>
    </row>
    <row r="320" s="2" customFormat="1">
      <c r="A320" s="39"/>
      <c r="B320" s="40"/>
      <c r="C320" s="41"/>
      <c r="D320" s="226" t="s">
        <v>181</v>
      </c>
      <c r="E320" s="41"/>
      <c r="F320" s="227" t="s">
        <v>588</v>
      </c>
      <c r="G320" s="41"/>
      <c r="H320" s="41"/>
      <c r="I320" s="228"/>
      <c r="J320" s="41"/>
      <c r="K320" s="41"/>
      <c r="L320" s="45"/>
      <c r="M320" s="229"/>
      <c r="N320" s="23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181</v>
      </c>
      <c r="AU320" s="18" t="s">
        <v>85</v>
      </c>
    </row>
    <row r="321" s="13" customFormat="1">
      <c r="A321" s="13"/>
      <c r="B321" s="233"/>
      <c r="C321" s="234"/>
      <c r="D321" s="226" t="s">
        <v>185</v>
      </c>
      <c r="E321" s="235" t="s">
        <v>19</v>
      </c>
      <c r="F321" s="236" t="s">
        <v>590</v>
      </c>
      <c r="G321" s="234"/>
      <c r="H321" s="237">
        <v>207.59999999999999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185</v>
      </c>
      <c r="AU321" s="243" t="s">
        <v>85</v>
      </c>
      <c r="AV321" s="13" t="s">
        <v>85</v>
      </c>
      <c r="AW321" s="13" t="s">
        <v>34</v>
      </c>
      <c r="AX321" s="13" t="s">
        <v>83</v>
      </c>
      <c r="AY321" s="243" t="s">
        <v>171</v>
      </c>
    </row>
    <row r="322" s="2" customFormat="1" ht="16.5" customHeight="1">
      <c r="A322" s="39"/>
      <c r="B322" s="40"/>
      <c r="C322" s="213" t="s">
        <v>591</v>
      </c>
      <c r="D322" s="213" t="s">
        <v>174</v>
      </c>
      <c r="E322" s="214" t="s">
        <v>592</v>
      </c>
      <c r="F322" s="215" t="s">
        <v>593</v>
      </c>
      <c r="G322" s="216" t="s">
        <v>227</v>
      </c>
      <c r="H322" s="217">
        <v>178</v>
      </c>
      <c r="I322" s="218"/>
      <c r="J322" s="219">
        <f>ROUND(I322*H322,2)</f>
        <v>0</v>
      </c>
      <c r="K322" s="215" t="s">
        <v>178</v>
      </c>
      <c r="L322" s="45"/>
      <c r="M322" s="220" t="s">
        <v>19</v>
      </c>
      <c r="N322" s="221" t="s">
        <v>46</v>
      </c>
      <c r="O322" s="85"/>
      <c r="P322" s="222">
        <f>O322*H322</f>
        <v>0</v>
      </c>
      <c r="Q322" s="222">
        <v>0</v>
      </c>
      <c r="R322" s="222">
        <f>Q322*H322</f>
        <v>0</v>
      </c>
      <c r="S322" s="222">
        <v>0.00029999999999999997</v>
      </c>
      <c r="T322" s="223">
        <f>S322*H322</f>
        <v>0.053399999999999996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4" t="s">
        <v>283</v>
      </c>
      <c r="AT322" s="224" t="s">
        <v>174</v>
      </c>
      <c r="AU322" s="224" t="s">
        <v>85</v>
      </c>
      <c r="AY322" s="18" t="s">
        <v>171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8" t="s">
        <v>83</v>
      </c>
      <c r="BK322" s="225">
        <f>ROUND(I322*H322,2)</f>
        <v>0</v>
      </c>
      <c r="BL322" s="18" t="s">
        <v>283</v>
      </c>
      <c r="BM322" s="224" t="s">
        <v>594</v>
      </c>
    </row>
    <row r="323" s="2" customFormat="1">
      <c r="A323" s="39"/>
      <c r="B323" s="40"/>
      <c r="C323" s="41"/>
      <c r="D323" s="226" t="s">
        <v>181</v>
      </c>
      <c r="E323" s="41"/>
      <c r="F323" s="227" t="s">
        <v>595</v>
      </c>
      <c r="G323" s="41"/>
      <c r="H323" s="41"/>
      <c r="I323" s="228"/>
      <c r="J323" s="41"/>
      <c r="K323" s="41"/>
      <c r="L323" s="45"/>
      <c r="M323" s="229"/>
      <c r="N323" s="23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181</v>
      </c>
      <c r="AU323" s="18" t="s">
        <v>85</v>
      </c>
    </row>
    <row r="324" s="2" customFormat="1">
      <c r="A324" s="39"/>
      <c r="B324" s="40"/>
      <c r="C324" s="41"/>
      <c r="D324" s="231" t="s">
        <v>183</v>
      </c>
      <c r="E324" s="41"/>
      <c r="F324" s="232" t="s">
        <v>596</v>
      </c>
      <c r="G324" s="41"/>
      <c r="H324" s="41"/>
      <c r="I324" s="228"/>
      <c r="J324" s="41"/>
      <c r="K324" s="41"/>
      <c r="L324" s="45"/>
      <c r="M324" s="229"/>
      <c r="N324" s="23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183</v>
      </c>
      <c r="AU324" s="18" t="s">
        <v>85</v>
      </c>
    </row>
    <row r="325" s="2" customFormat="1" ht="16.5" customHeight="1">
      <c r="A325" s="39"/>
      <c r="B325" s="40"/>
      <c r="C325" s="213" t="s">
        <v>597</v>
      </c>
      <c r="D325" s="213" t="s">
        <v>174</v>
      </c>
      <c r="E325" s="214" t="s">
        <v>598</v>
      </c>
      <c r="F325" s="215" t="s">
        <v>599</v>
      </c>
      <c r="G325" s="216" t="s">
        <v>227</v>
      </c>
      <c r="H325" s="217">
        <v>188</v>
      </c>
      <c r="I325" s="218"/>
      <c r="J325" s="219">
        <f>ROUND(I325*H325,2)</f>
        <v>0</v>
      </c>
      <c r="K325" s="215" t="s">
        <v>178</v>
      </c>
      <c r="L325" s="45"/>
      <c r="M325" s="220" t="s">
        <v>19</v>
      </c>
      <c r="N325" s="221" t="s">
        <v>46</v>
      </c>
      <c r="O325" s="85"/>
      <c r="P325" s="222">
        <f>O325*H325</f>
        <v>0</v>
      </c>
      <c r="Q325" s="222">
        <v>6.0000000000000002E-05</v>
      </c>
      <c r="R325" s="222">
        <f>Q325*H325</f>
        <v>0.01128</v>
      </c>
      <c r="S325" s="222">
        <v>0</v>
      </c>
      <c r="T325" s="223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4" t="s">
        <v>283</v>
      </c>
      <c r="AT325" s="224" t="s">
        <v>174</v>
      </c>
      <c r="AU325" s="224" t="s">
        <v>85</v>
      </c>
      <c r="AY325" s="18" t="s">
        <v>171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8" t="s">
        <v>83</v>
      </c>
      <c r="BK325" s="225">
        <f>ROUND(I325*H325,2)</f>
        <v>0</v>
      </c>
      <c r="BL325" s="18" t="s">
        <v>283</v>
      </c>
      <c r="BM325" s="224" t="s">
        <v>600</v>
      </c>
    </row>
    <row r="326" s="2" customFormat="1">
      <c r="A326" s="39"/>
      <c r="B326" s="40"/>
      <c r="C326" s="41"/>
      <c r="D326" s="226" t="s">
        <v>181</v>
      </c>
      <c r="E326" s="41"/>
      <c r="F326" s="227" t="s">
        <v>599</v>
      </c>
      <c r="G326" s="41"/>
      <c r="H326" s="41"/>
      <c r="I326" s="228"/>
      <c r="J326" s="41"/>
      <c r="K326" s="41"/>
      <c r="L326" s="45"/>
      <c r="M326" s="229"/>
      <c r="N326" s="230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181</v>
      </c>
      <c r="AU326" s="18" t="s">
        <v>85</v>
      </c>
    </row>
    <row r="327" s="2" customFormat="1">
      <c r="A327" s="39"/>
      <c r="B327" s="40"/>
      <c r="C327" s="41"/>
      <c r="D327" s="231" t="s">
        <v>183</v>
      </c>
      <c r="E327" s="41"/>
      <c r="F327" s="232" t="s">
        <v>601</v>
      </c>
      <c r="G327" s="41"/>
      <c r="H327" s="41"/>
      <c r="I327" s="228"/>
      <c r="J327" s="41"/>
      <c r="K327" s="41"/>
      <c r="L327" s="45"/>
      <c r="M327" s="229"/>
      <c r="N327" s="23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183</v>
      </c>
      <c r="AU327" s="18" t="s">
        <v>85</v>
      </c>
    </row>
    <row r="328" s="2" customFormat="1" ht="16.5" customHeight="1">
      <c r="A328" s="39"/>
      <c r="B328" s="40"/>
      <c r="C328" s="213" t="s">
        <v>602</v>
      </c>
      <c r="D328" s="213" t="s">
        <v>174</v>
      </c>
      <c r="E328" s="214" t="s">
        <v>603</v>
      </c>
      <c r="F328" s="215" t="s">
        <v>604</v>
      </c>
      <c r="G328" s="216" t="s">
        <v>190</v>
      </c>
      <c r="H328" s="217">
        <v>3.2000000000000002</v>
      </c>
      <c r="I328" s="218"/>
      <c r="J328" s="219">
        <f>ROUND(I328*H328,2)</f>
        <v>0</v>
      </c>
      <c r="K328" s="215" t="s">
        <v>178</v>
      </c>
      <c r="L328" s="45"/>
      <c r="M328" s="220" t="s">
        <v>19</v>
      </c>
      <c r="N328" s="221" t="s">
        <v>46</v>
      </c>
      <c r="O328" s="85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283</v>
      </c>
      <c r="AT328" s="224" t="s">
        <v>174</v>
      </c>
      <c r="AU328" s="224" t="s">
        <v>85</v>
      </c>
      <c r="AY328" s="18" t="s">
        <v>171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83</v>
      </c>
      <c r="BK328" s="225">
        <f>ROUND(I328*H328,2)</f>
        <v>0</v>
      </c>
      <c r="BL328" s="18" t="s">
        <v>283</v>
      </c>
      <c r="BM328" s="224" t="s">
        <v>605</v>
      </c>
    </row>
    <row r="329" s="2" customFormat="1">
      <c r="A329" s="39"/>
      <c r="B329" s="40"/>
      <c r="C329" s="41"/>
      <c r="D329" s="226" t="s">
        <v>181</v>
      </c>
      <c r="E329" s="41"/>
      <c r="F329" s="227" t="s">
        <v>606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181</v>
      </c>
      <c r="AU329" s="18" t="s">
        <v>85</v>
      </c>
    </row>
    <row r="330" s="2" customFormat="1">
      <c r="A330" s="39"/>
      <c r="B330" s="40"/>
      <c r="C330" s="41"/>
      <c r="D330" s="231" t="s">
        <v>183</v>
      </c>
      <c r="E330" s="41"/>
      <c r="F330" s="232" t="s">
        <v>607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183</v>
      </c>
      <c r="AU330" s="18" t="s">
        <v>85</v>
      </c>
    </row>
    <row r="331" s="12" customFormat="1" ht="22.8" customHeight="1">
      <c r="A331" s="12"/>
      <c r="B331" s="197"/>
      <c r="C331" s="198"/>
      <c r="D331" s="199" t="s">
        <v>74</v>
      </c>
      <c r="E331" s="211" t="s">
        <v>608</v>
      </c>
      <c r="F331" s="211" t="s">
        <v>609</v>
      </c>
      <c r="G331" s="198"/>
      <c r="H331" s="198"/>
      <c r="I331" s="201"/>
      <c r="J331" s="212">
        <f>BK331</f>
        <v>0</v>
      </c>
      <c r="K331" s="198"/>
      <c r="L331" s="203"/>
      <c r="M331" s="204"/>
      <c r="N331" s="205"/>
      <c r="O331" s="205"/>
      <c r="P331" s="206">
        <f>SUM(P332:P367)</f>
        <v>0</v>
      </c>
      <c r="Q331" s="205"/>
      <c r="R331" s="206">
        <f>SUM(R332:R367)</f>
        <v>4.0342250999999996</v>
      </c>
      <c r="S331" s="205"/>
      <c r="T331" s="207">
        <f>SUM(T332:T367)</f>
        <v>2.1885119999999998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08" t="s">
        <v>85</v>
      </c>
      <c r="AT331" s="209" t="s">
        <v>74</v>
      </c>
      <c r="AU331" s="209" t="s">
        <v>83</v>
      </c>
      <c r="AY331" s="208" t="s">
        <v>171</v>
      </c>
      <c r="BK331" s="210">
        <f>SUM(BK332:BK367)</f>
        <v>0</v>
      </c>
    </row>
    <row r="332" s="2" customFormat="1" ht="16.5" customHeight="1">
      <c r="A332" s="39"/>
      <c r="B332" s="40"/>
      <c r="C332" s="213" t="s">
        <v>610</v>
      </c>
      <c r="D332" s="213" t="s">
        <v>174</v>
      </c>
      <c r="E332" s="214" t="s">
        <v>611</v>
      </c>
      <c r="F332" s="215" t="s">
        <v>612</v>
      </c>
      <c r="G332" s="216" t="s">
        <v>177</v>
      </c>
      <c r="H332" s="217">
        <v>60</v>
      </c>
      <c r="I332" s="218"/>
      <c r="J332" s="219">
        <f>ROUND(I332*H332,2)</f>
        <v>0</v>
      </c>
      <c r="K332" s="215" t="s">
        <v>178</v>
      </c>
      <c r="L332" s="45"/>
      <c r="M332" s="220" t="s">
        <v>19</v>
      </c>
      <c r="N332" s="221" t="s">
        <v>46</v>
      </c>
      <c r="O332" s="85"/>
      <c r="P332" s="222">
        <f>O332*H332</f>
        <v>0</v>
      </c>
      <c r="Q332" s="222">
        <v>0.00029999999999999997</v>
      </c>
      <c r="R332" s="222">
        <f>Q332*H332</f>
        <v>0.017999999999999999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283</v>
      </c>
      <c r="AT332" s="224" t="s">
        <v>174</v>
      </c>
      <c r="AU332" s="224" t="s">
        <v>85</v>
      </c>
      <c r="AY332" s="18" t="s">
        <v>171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83</v>
      </c>
      <c r="BK332" s="225">
        <f>ROUND(I332*H332,2)</f>
        <v>0</v>
      </c>
      <c r="BL332" s="18" t="s">
        <v>283</v>
      </c>
      <c r="BM332" s="224" t="s">
        <v>613</v>
      </c>
    </row>
    <row r="333" s="2" customFormat="1">
      <c r="A333" s="39"/>
      <c r="B333" s="40"/>
      <c r="C333" s="41"/>
      <c r="D333" s="226" t="s">
        <v>181</v>
      </c>
      <c r="E333" s="41"/>
      <c r="F333" s="227" t="s">
        <v>614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181</v>
      </c>
      <c r="AU333" s="18" t="s">
        <v>85</v>
      </c>
    </row>
    <row r="334" s="2" customFormat="1">
      <c r="A334" s="39"/>
      <c r="B334" s="40"/>
      <c r="C334" s="41"/>
      <c r="D334" s="231" t="s">
        <v>183</v>
      </c>
      <c r="E334" s="41"/>
      <c r="F334" s="232" t="s">
        <v>615</v>
      </c>
      <c r="G334" s="41"/>
      <c r="H334" s="41"/>
      <c r="I334" s="228"/>
      <c r="J334" s="41"/>
      <c r="K334" s="41"/>
      <c r="L334" s="45"/>
      <c r="M334" s="229"/>
      <c r="N334" s="230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183</v>
      </c>
      <c r="AU334" s="18" t="s">
        <v>85</v>
      </c>
    </row>
    <row r="335" s="13" customFormat="1">
      <c r="A335" s="13"/>
      <c r="B335" s="233"/>
      <c r="C335" s="234"/>
      <c r="D335" s="226" t="s">
        <v>185</v>
      </c>
      <c r="E335" s="235" t="s">
        <v>19</v>
      </c>
      <c r="F335" s="236" t="s">
        <v>616</v>
      </c>
      <c r="G335" s="234"/>
      <c r="H335" s="237">
        <v>60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185</v>
      </c>
      <c r="AU335" s="243" t="s">
        <v>85</v>
      </c>
      <c r="AV335" s="13" t="s">
        <v>85</v>
      </c>
      <c r="AW335" s="13" t="s">
        <v>34</v>
      </c>
      <c r="AX335" s="13" t="s">
        <v>83</v>
      </c>
      <c r="AY335" s="243" t="s">
        <v>171</v>
      </c>
    </row>
    <row r="336" s="2" customFormat="1" ht="16.5" customHeight="1">
      <c r="A336" s="39"/>
      <c r="B336" s="40"/>
      <c r="C336" s="245" t="s">
        <v>617</v>
      </c>
      <c r="D336" s="245" t="s">
        <v>232</v>
      </c>
      <c r="E336" s="246" t="s">
        <v>618</v>
      </c>
      <c r="F336" s="247" t="s">
        <v>619</v>
      </c>
      <c r="G336" s="248" t="s">
        <v>620</v>
      </c>
      <c r="H336" s="249">
        <v>30</v>
      </c>
      <c r="I336" s="250"/>
      <c r="J336" s="251">
        <f>ROUND(I336*H336,2)</f>
        <v>0</v>
      </c>
      <c r="K336" s="247" t="s">
        <v>178</v>
      </c>
      <c r="L336" s="252"/>
      <c r="M336" s="253" t="s">
        <v>19</v>
      </c>
      <c r="N336" s="254" t="s">
        <v>46</v>
      </c>
      <c r="O336" s="85"/>
      <c r="P336" s="222">
        <f>O336*H336</f>
        <v>0</v>
      </c>
      <c r="Q336" s="222">
        <v>0.001</v>
      </c>
      <c r="R336" s="222">
        <f>Q336*H336</f>
        <v>0.029999999999999999</v>
      </c>
      <c r="S336" s="222">
        <v>0</v>
      </c>
      <c r="T336" s="22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4" t="s">
        <v>286</v>
      </c>
      <c r="AT336" s="224" t="s">
        <v>232</v>
      </c>
      <c r="AU336" s="224" t="s">
        <v>85</v>
      </c>
      <c r="AY336" s="18" t="s">
        <v>171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8" t="s">
        <v>83</v>
      </c>
      <c r="BK336" s="225">
        <f>ROUND(I336*H336,2)</f>
        <v>0</v>
      </c>
      <c r="BL336" s="18" t="s">
        <v>283</v>
      </c>
      <c r="BM336" s="224" t="s">
        <v>621</v>
      </c>
    </row>
    <row r="337" s="2" customFormat="1">
      <c r="A337" s="39"/>
      <c r="B337" s="40"/>
      <c r="C337" s="41"/>
      <c r="D337" s="226" t="s">
        <v>181</v>
      </c>
      <c r="E337" s="41"/>
      <c r="F337" s="227" t="s">
        <v>622</v>
      </c>
      <c r="G337" s="41"/>
      <c r="H337" s="41"/>
      <c r="I337" s="228"/>
      <c r="J337" s="41"/>
      <c r="K337" s="41"/>
      <c r="L337" s="45"/>
      <c r="M337" s="229"/>
      <c r="N337" s="23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181</v>
      </c>
      <c r="AU337" s="18" t="s">
        <v>85</v>
      </c>
    </row>
    <row r="338" s="2" customFormat="1" ht="16.5" customHeight="1">
      <c r="A338" s="39"/>
      <c r="B338" s="40"/>
      <c r="C338" s="213" t="s">
        <v>623</v>
      </c>
      <c r="D338" s="213" t="s">
        <v>174</v>
      </c>
      <c r="E338" s="214" t="s">
        <v>624</v>
      </c>
      <c r="F338" s="215" t="s">
        <v>625</v>
      </c>
      <c r="G338" s="216" t="s">
        <v>177</v>
      </c>
      <c r="H338" s="217">
        <v>60</v>
      </c>
      <c r="I338" s="218"/>
      <c r="J338" s="219">
        <f>ROUND(I338*H338,2)</f>
        <v>0</v>
      </c>
      <c r="K338" s="215" t="s">
        <v>178</v>
      </c>
      <c r="L338" s="45"/>
      <c r="M338" s="220" t="s">
        <v>19</v>
      </c>
      <c r="N338" s="221" t="s">
        <v>46</v>
      </c>
      <c r="O338" s="85"/>
      <c r="P338" s="222">
        <f>O338*H338</f>
        <v>0</v>
      </c>
      <c r="Q338" s="222">
        <v>0.0044999999999999997</v>
      </c>
      <c r="R338" s="222">
        <f>Q338*H338</f>
        <v>0.26999999999999996</v>
      </c>
      <c r="S338" s="222">
        <v>0</v>
      </c>
      <c r="T338" s="223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4" t="s">
        <v>283</v>
      </c>
      <c r="AT338" s="224" t="s">
        <v>174</v>
      </c>
      <c r="AU338" s="224" t="s">
        <v>85</v>
      </c>
      <c r="AY338" s="18" t="s">
        <v>171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8" t="s">
        <v>83</v>
      </c>
      <c r="BK338" s="225">
        <f>ROUND(I338*H338,2)</f>
        <v>0</v>
      </c>
      <c r="BL338" s="18" t="s">
        <v>283</v>
      </c>
      <c r="BM338" s="224" t="s">
        <v>626</v>
      </c>
    </row>
    <row r="339" s="2" customFormat="1">
      <c r="A339" s="39"/>
      <c r="B339" s="40"/>
      <c r="C339" s="41"/>
      <c r="D339" s="226" t="s">
        <v>181</v>
      </c>
      <c r="E339" s="41"/>
      <c r="F339" s="227" t="s">
        <v>627</v>
      </c>
      <c r="G339" s="41"/>
      <c r="H339" s="41"/>
      <c r="I339" s="228"/>
      <c r="J339" s="41"/>
      <c r="K339" s="41"/>
      <c r="L339" s="45"/>
      <c r="M339" s="229"/>
      <c r="N339" s="230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181</v>
      </c>
      <c r="AU339" s="18" t="s">
        <v>85</v>
      </c>
    </row>
    <row r="340" s="2" customFormat="1">
      <c r="A340" s="39"/>
      <c r="B340" s="40"/>
      <c r="C340" s="41"/>
      <c r="D340" s="231" t="s">
        <v>183</v>
      </c>
      <c r="E340" s="41"/>
      <c r="F340" s="232" t="s">
        <v>628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183</v>
      </c>
      <c r="AU340" s="18" t="s">
        <v>85</v>
      </c>
    </row>
    <row r="341" s="2" customFormat="1" ht="16.5" customHeight="1">
      <c r="A341" s="39"/>
      <c r="B341" s="40"/>
      <c r="C341" s="213" t="s">
        <v>629</v>
      </c>
      <c r="D341" s="213" t="s">
        <v>174</v>
      </c>
      <c r="E341" s="214" t="s">
        <v>630</v>
      </c>
      <c r="F341" s="215" t="s">
        <v>631</v>
      </c>
      <c r="G341" s="216" t="s">
        <v>177</v>
      </c>
      <c r="H341" s="217">
        <v>420</v>
      </c>
      <c r="I341" s="218"/>
      <c r="J341" s="219">
        <f>ROUND(I341*H341,2)</f>
        <v>0</v>
      </c>
      <c r="K341" s="215" t="s">
        <v>178</v>
      </c>
      <c r="L341" s="45"/>
      <c r="M341" s="220" t="s">
        <v>19</v>
      </c>
      <c r="N341" s="221" t="s">
        <v>46</v>
      </c>
      <c r="O341" s="85"/>
      <c r="P341" s="222">
        <f>O341*H341</f>
        <v>0</v>
      </c>
      <c r="Q341" s="222">
        <v>0.0014499999999999999</v>
      </c>
      <c r="R341" s="222">
        <f>Q341*H341</f>
        <v>0.60899999999999999</v>
      </c>
      <c r="S341" s="222">
        <v>0</v>
      </c>
      <c r="T341" s="223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4" t="s">
        <v>283</v>
      </c>
      <c r="AT341" s="224" t="s">
        <v>174</v>
      </c>
      <c r="AU341" s="224" t="s">
        <v>85</v>
      </c>
      <c r="AY341" s="18" t="s">
        <v>171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8" t="s">
        <v>83</v>
      </c>
      <c r="BK341" s="225">
        <f>ROUND(I341*H341,2)</f>
        <v>0</v>
      </c>
      <c r="BL341" s="18" t="s">
        <v>283</v>
      </c>
      <c r="BM341" s="224" t="s">
        <v>632</v>
      </c>
    </row>
    <row r="342" s="2" customFormat="1">
      <c r="A342" s="39"/>
      <c r="B342" s="40"/>
      <c r="C342" s="41"/>
      <c r="D342" s="226" t="s">
        <v>181</v>
      </c>
      <c r="E342" s="41"/>
      <c r="F342" s="227" t="s">
        <v>633</v>
      </c>
      <c r="G342" s="41"/>
      <c r="H342" s="41"/>
      <c r="I342" s="228"/>
      <c r="J342" s="41"/>
      <c r="K342" s="41"/>
      <c r="L342" s="45"/>
      <c r="M342" s="229"/>
      <c r="N342" s="230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181</v>
      </c>
      <c r="AU342" s="18" t="s">
        <v>85</v>
      </c>
    </row>
    <row r="343" s="2" customFormat="1">
      <c r="A343" s="39"/>
      <c r="B343" s="40"/>
      <c r="C343" s="41"/>
      <c r="D343" s="231" t="s">
        <v>183</v>
      </c>
      <c r="E343" s="41"/>
      <c r="F343" s="232" t="s">
        <v>634</v>
      </c>
      <c r="G343" s="41"/>
      <c r="H343" s="41"/>
      <c r="I343" s="228"/>
      <c r="J343" s="41"/>
      <c r="K343" s="41"/>
      <c r="L343" s="45"/>
      <c r="M343" s="229"/>
      <c r="N343" s="23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183</v>
      </c>
      <c r="AU343" s="18" t="s">
        <v>85</v>
      </c>
    </row>
    <row r="344" s="13" customFormat="1">
      <c r="A344" s="13"/>
      <c r="B344" s="233"/>
      <c r="C344" s="234"/>
      <c r="D344" s="226" t="s">
        <v>185</v>
      </c>
      <c r="E344" s="235" t="s">
        <v>19</v>
      </c>
      <c r="F344" s="236" t="s">
        <v>635</v>
      </c>
      <c r="G344" s="234"/>
      <c r="H344" s="237">
        <v>420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185</v>
      </c>
      <c r="AU344" s="243" t="s">
        <v>85</v>
      </c>
      <c r="AV344" s="13" t="s">
        <v>85</v>
      </c>
      <c r="AW344" s="13" t="s">
        <v>34</v>
      </c>
      <c r="AX344" s="13" t="s">
        <v>83</v>
      </c>
      <c r="AY344" s="243" t="s">
        <v>171</v>
      </c>
    </row>
    <row r="345" s="2" customFormat="1" ht="16.5" customHeight="1">
      <c r="A345" s="39"/>
      <c r="B345" s="40"/>
      <c r="C345" s="213" t="s">
        <v>636</v>
      </c>
      <c r="D345" s="213" t="s">
        <v>174</v>
      </c>
      <c r="E345" s="214" t="s">
        <v>637</v>
      </c>
      <c r="F345" s="215" t="s">
        <v>638</v>
      </c>
      <c r="G345" s="216" t="s">
        <v>177</v>
      </c>
      <c r="H345" s="217">
        <v>80.459999999999994</v>
      </c>
      <c r="I345" s="218"/>
      <c r="J345" s="219">
        <f>ROUND(I345*H345,2)</f>
        <v>0</v>
      </c>
      <c r="K345" s="215" t="s">
        <v>178</v>
      </c>
      <c r="L345" s="45"/>
      <c r="M345" s="220" t="s">
        <v>19</v>
      </c>
      <c r="N345" s="221" t="s">
        <v>46</v>
      </c>
      <c r="O345" s="85"/>
      <c r="P345" s="222">
        <f>O345*H345</f>
        <v>0</v>
      </c>
      <c r="Q345" s="222">
        <v>0</v>
      </c>
      <c r="R345" s="222">
        <f>Q345*H345</f>
        <v>0</v>
      </c>
      <c r="S345" s="222">
        <v>0.027199999999999998</v>
      </c>
      <c r="T345" s="223">
        <f>S345*H345</f>
        <v>2.1885119999999998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24" t="s">
        <v>283</v>
      </c>
      <c r="AT345" s="224" t="s">
        <v>174</v>
      </c>
      <c r="AU345" s="224" t="s">
        <v>85</v>
      </c>
      <c r="AY345" s="18" t="s">
        <v>171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8" t="s">
        <v>83</v>
      </c>
      <c r="BK345" s="225">
        <f>ROUND(I345*H345,2)</f>
        <v>0</v>
      </c>
      <c r="BL345" s="18" t="s">
        <v>283</v>
      </c>
      <c r="BM345" s="224" t="s">
        <v>639</v>
      </c>
    </row>
    <row r="346" s="2" customFormat="1">
      <c r="A346" s="39"/>
      <c r="B346" s="40"/>
      <c r="C346" s="41"/>
      <c r="D346" s="226" t="s">
        <v>181</v>
      </c>
      <c r="E346" s="41"/>
      <c r="F346" s="227" t="s">
        <v>640</v>
      </c>
      <c r="G346" s="41"/>
      <c r="H346" s="41"/>
      <c r="I346" s="228"/>
      <c r="J346" s="41"/>
      <c r="K346" s="41"/>
      <c r="L346" s="45"/>
      <c r="M346" s="229"/>
      <c r="N346" s="23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181</v>
      </c>
      <c r="AU346" s="18" t="s">
        <v>85</v>
      </c>
    </row>
    <row r="347" s="2" customFormat="1">
      <c r="A347" s="39"/>
      <c r="B347" s="40"/>
      <c r="C347" s="41"/>
      <c r="D347" s="231" t="s">
        <v>183</v>
      </c>
      <c r="E347" s="41"/>
      <c r="F347" s="232" t="s">
        <v>641</v>
      </c>
      <c r="G347" s="41"/>
      <c r="H347" s="41"/>
      <c r="I347" s="228"/>
      <c r="J347" s="41"/>
      <c r="K347" s="41"/>
      <c r="L347" s="45"/>
      <c r="M347" s="229"/>
      <c r="N347" s="23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183</v>
      </c>
      <c r="AU347" s="18" t="s">
        <v>85</v>
      </c>
    </row>
    <row r="348" s="13" customFormat="1">
      <c r="A348" s="13"/>
      <c r="B348" s="233"/>
      <c r="C348" s="234"/>
      <c r="D348" s="226" t="s">
        <v>185</v>
      </c>
      <c r="E348" s="235" t="s">
        <v>19</v>
      </c>
      <c r="F348" s="236" t="s">
        <v>642</v>
      </c>
      <c r="G348" s="234"/>
      <c r="H348" s="237">
        <v>80.459999999999994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185</v>
      </c>
      <c r="AU348" s="243" t="s">
        <v>85</v>
      </c>
      <c r="AV348" s="13" t="s">
        <v>85</v>
      </c>
      <c r="AW348" s="13" t="s">
        <v>34</v>
      </c>
      <c r="AX348" s="13" t="s">
        <v>83</v>
      </c>
      <c r="AY348" s="243" t="s">
        <v>171</v>
      </c>
    </row>
    <row r="349" s="2" customFormat="1" ht="24.15" customHeight="1">
      <c r="A349" s="39"/>
      <c r="B349" s="40"/>
      <c r="C349" s="213" t="s">
        <v>643</v>
      </c>
      <c r="D349" s="213" t="s">
        <v>174</v>
      </c>
      <c r="E349" s="214" t="s">
        <v>644</v>
      </c>
      <c r="F349" s="215" t="s">
        <v>645</v>
      </c>
      <c r="G349" s="216" t="s">
        <v>177</v>
      </c>
      <c r="H349" s="217">
        <v>92.670000000000002</v>
      </c>
      <c r="I349" s="218"/>
      <c r="J349" s="219">
        <f>ROUND(I349*H349,2)</f>
        <v>0</v>
      </c>
      <c r="K349" s="215" t="s">
        <v>178</v>
      </c>
      <c r="L349" s="45"/>
      <c r="M349" s="220" t="s">
        <v>19</v>
      </c>
      <c r="N349" s="221" t="s">
        <v>46</v>
      </c>
      <c r="O349" s="85"/>
      <c r="P349" s="222">
        <f>O349*H349</f>
        <v>0</v>
      </c>
      <c r="Q349" s="222">
        <v>0.0089999999999999993</v>
      </c>
      <c r="R349" s="222">
        <f>Q349*H349</f>
        <v>0.83402999999999994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283</v>
      </c>
      <c r="AT349" s="224" t="s">
        <v>174</v>
      </c>
      <c r="AU349" s="224" t="s">
        <v>85</v>
      </c>
      <c r="AY349" s="18" t="s">
        <v>171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83</v>
      </c>
      <c r="BK349" s="225">
        <f>ROUND(I349*H349,2)</f>
        <v>0</v>
      </c>
      <c r="BL349" s="18" t="s">
        <v>283</v>
      </c>
      <c r="BM349" s="224" t="s">
        <v>646</v>
      </c>
    </row>
    <row r="350" s="2" customFormat="1">
      <c r="A350" s="39"/>
      <c r="B350" s="40"/>
      <c r="C350" s="41"/>
      <c r="D350" s="226" t="s">
        <v>181</v>
      </c>
      <c r="E350" s="41"/>
      <c r="F350" s="227" t="s">
        <v>647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181</v>
      </c>
      <c r="AU350" s="18" t="s">
        <v>85</v>
      </c>
    </row>
    <row r="351" s="2" customFormat="1">
      <c r="A351" s="39"/>
      <c r="B351" s="40"/>
      <c r="C351" s="41"/>
      <c r="D351" s="231" t="s">
        <v>183</v>
      </c>
      <c r="E351" s="41"/>
      <c r="F351" s="232" t="s">
        <v>648</v>
      </c>
      <c r="G351" s="41"/>
      <c r="H351" s="41"/>
      <c r="I351" s="228"/>
      <c r="J351" s="41"/>
      <c r="K351" s="41"/>
      <c r="L351" s="45"/>
      <c r="M351" s="229"/>
      <c r="N351" s="23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183</v>
      </c>
      <c r="AU351" s="18" t="s">
        <v>85</v>
      </c>
    </row>
    <row r="352" s="13" customFormat="1">
      <c r="A352" s="13"/>
      <c r="B352" s="233"/>
      <c r="C352" s="234"/>
      <c r="D352" s="226" t="s">
        <v>185</v>
      </c>
      <c r="E352" s="235" t="s">
        <v>19</v>
      </c>
      <c r="F352" s="236" t="s">
        <v>649</v>
      </c>
      <c r="G352" s="234"/>
      <c r="H352" s="237">
        <v>92.670000000000002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185</v>
      </c>
      <c r="AU352" s="243" t="s">
        <v>85</v>
      </c>
      <c r="AV352" s="13" t="s">
        <v>85</v>
      </c>
      <c r="AW352" s="13" t="s">
        <v>34</v>
      </c>
      <c r="AX352" s="13" t="s">
        <v>83</v>
      </c>
      <c r="AY352" s="243" t="s">
        <v>171</v>
      </c>
    </row>
    <row r="353" s="2" customFormat="1" ht="16.5" customHeight="1">
      <c r="A353" s="39"/>
      <c r="B353" s="40"/>
      <c r="C353" s="245" t="s">
        <v>650</v>
      </c>
      <c r="D353" s="245" t="s">
        <v>232</v>
      </c>
      <c r="E353" s="246" t="s">
        <v>651</v>
      </c>
      <c r="F353" s="247" t="s">
        <v>652</v>
      </c>
      <c r="G353" s="248" t="s">
        <v>177</v>
      </c>
      <c r="H353" s="249">
        <v>111.20399999999999</v>
      </c>
      <c r="I353" s="250"/>
      <c r="J353" s="251">
        <f>ROUND(I353*H353,2)</f>
        <v>0</v>
      </c>
      <c r="K353" s="247" t="s">
        <v>178</v>
      </c>
      <c r="L353" s="252"/>
      <c r="M353" s="253" t="s">
        <v>19</v>
      </c>
      <c r="N353" s="254" t="s">
        <v>46</v>
      </c>
      <c r="O353" s="85"/>
      <c r="P353" s="222">
        <f>O353*H353</f>
        <v>0</v>
      </c>
      <c r="Q353" s="222">
        <v>0.02</v>
      </c>
      <c r="R353" s="222">
        <f>Q353*H353</f>
        <v>2.2240799999999998</v>
      </c>
      <c r="S353" s="222">
        <v>0</v>
      </c>
      <c r="T353" s="223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4" t="s">
        <v>286</v>
      </c>
      <c r="AT353" s="224" t="s">
        <v>232</v>
      </c>
      <c r="AU353" s="224" t="s">
        <v>85</v>
      </c>
      <c r="AY353" s="18" t="s">
        <v>171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8" t="s">
        <v>83</v>
      </c>
      <c r="BK353" s="225">
        <f>ROUND(I353*H353,2)</f>
        <v>0</v>
      </c>
      <c r="BL353" s="18" t="s">
        <v>283</v>
      </c>
      <c r="BM353" s="224" t="s">
        <v>653</v>
      </c>
    </row>
    <row r="354" s="2" customFormat="1">
      <c r="A354" s="39"/>
      <c r="B354" s="40"/>
      <c r="C354" s="41"/>
      <c r="D354" s="226" t="s">
        <v>181</v>
      </c>
      <c r="E354" s="41"/>
      <c r="F354" s="227" t="s">
        <v>652</v>
      </c>
      <c r="G354" s="41"/>
      <c r="H354" s="41"/>
      <c r="I354" s="228"/>
      <c r="J354" s="41"/>
      <c r="K354" s="41"/>
      <c r="L354" s="45"/>
      <c r="M354" s="229"/>
      <c r="N354" s="23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181</v>
      </c>
      <c r="AU354" s="18" t="s">
        <v>85</v>
      </c>
    </row>
    <row r="355" s="13" customFormat="1">
      <c r="A355" s="13"/>
      <c r="B355" s="233"/>
      <c r="C355" s="234"/>
      <c r="D355" s="226" t="s">
        <v>185</v>
      </c>
      <c r="E355" s="235" t="s">
        <v>19</v>
      </c>
      <c r="F355" s="236" t="s">
        <v>654</v>
      </c>
      <c r="G355" s="234"/>
      <c r="H355" s="237">
        <v>111.20399999999999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185</v>
      </c>
      <c r="AU355" s="243" t="s">
        <v>85</v>
      </c>
      <c r="AV355" s="13" t="s">
        <v>85</v>
      </c>
      <c r="AW355" s="13" t="s">
        <v>34</v>
      </c>
      <c r="AX355" s="13" t="s">
        <v>83</v>
      </c>
      <c r="AY355" s="243" t="s">
        <v>171</v>
      </c>
    </row>
    <row r="356" s="2" customFormat="1" ht="16.5" customHeight="1">
      <c r="A356" s="39"/>
      <c r="B356" s="40"/>
      <c r="C356" s="213" t="s">
        <v>655</v>
      </c>
      <c r="D356" s="213" t="s">
        <v>174</v>
      </c>
      <c r="E356" s="214" t="s">
        <v>656</v>
      </c>
      <c r="F356" s="215" t="s">
        <v>657</v>
      </c>
      <c r="G356" s="216" t="s">
        <v>177</v>
      </c>
      <c r="H356" s="217">
        <v>92.670000000000002</v>
      </c>
      <c r="I356" s="218"/>
      <c r="J356" s="219">
        <f>ROUND(I356*H356,2)</f>
        <v>0</v>
      </c>
      <c r="K356" s="215" t="s">
        <v>178</v>
      </c>
      <c r="L356" s="45"/>
      <c r="M356" s="220" t="s">
        <v>19</v>
      </c>
      <c r="N356" s="221" t="s">
        <v>46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283</v>
      </c>
      <c r="AT356" s="224" t="s">
        <v>174</v>
      </c>
      <c r="AU356" s="224" t="s">
        <v>85</v>
      </c>
      <c r="AY356" s="18" t="s">
        <v>171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83</v>
      </c>
      <c r="BK356" s="225">
        <f>ROUND(I356*H356,2)</f>
        <v>0</v>
      </c>
      <c r="BL356" s="18" t="s">
        <v>283</v>
      </c>
      <c r="BM356" s="224" t="s">
        <v>658</v>
      </c>
    </row>
    <row r="357" s="2" customFormat="1">
      <c r="A357" s="39"/>
      <c r="B357" s="40"/>
      <c r="C357" s="41"/>
      <c r="D357" s="226" t="s">
        <v>181</v>
      </c>
      <c r="E357" s="41"/>
      <c r="F357" s="227" t="s">
        <v>659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181</v>
      </c>
      <c r="AU357" s="18" t="s">
        <v>85</v>
      </c>
    </row>
    <row r="358" s="2" customFormat="1">
      <c r="A358" s="39"/>
      <c r="B358" s="40"/>
      <c r="C358" s="41"/>
      <c r="D358" s="231" t="s">
        <v>183</v>
      </c>
      <c r="E358" s="41"/>
      <c r="F358" s="232" t="s">
        <v>660</v>
      </c>
      <c r="G358" s="41"/>
      <c r="H358" s="41"/>
      <c r="I358" s="228"/>
      <c r="J358" s="41"/>
      <c r="K358" s="41"/>
      <c r="L358" s="45"/>
      <c r="M358" s="229"/>
      <c r="N358" s="23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183</v>
      </c>
      <c r="AU358" s="18" t="s">
        <v>85</v>
      </c>
    </row>
    <row r="359" s="2" customFormat="1" ht="21.75" customHeight="1">
      <c r="A359" s="39"/>
      <c r="B359" s="40"/>
      <c r="C359" s="213" t="s">
        <v>661</v>
      </c>
      <c r="D359" s="213" t="s">
        <v>174</v>
      </c>
      <c r="E359" s="214" t="s">
        <v>662</v>
      </c>
      <c r="F359" s="215" t="s">
        <v>663</v>
      </c>
      <c r="G359" s="216" t="s">
        <v>227</v>
      </c>
      <c r="H359" s="217">
        <v>92.670000000000002</v>
      </c>
      <c r="I359" s="218"/>
      <c r="J359" s="219">
        <f>ROUND(I359*H359,2)</f>
        <v>0</v>
      </c>
      <c r="K359" s="215" t="s">
        <v>178</v>
      </c>
      <c r="L359" s="45"/>
      <c r="M359" s="220" t="s">
        <v>19</v>
      </c>
      <c r="N359" s="221" t="s">
        <v>46</v>
      </c>
      <c r="O359" s="85"/>
      <c r="P359" s="222">
        <f>O359*H359</f>
        <v>0</v>
      </c>
      <c r="Q359" s="222">
        <v>0.00050000000000000001</v>
      </c>
      <c r="R359" s="222">
        <f>Q359*H359</f>
        <v>0.046335000000000001</v>
      </c>
      <c r="S359" s="222">
        <v>0</v>
      </c>
      <c r="T359" s="223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4" t="s">
        <v>283</v>
      </c>
      <c r="AT359" s="224" t="s">
        <v>174</v>
      </c>
      <c r="AU359" s="224" t="s">
        <v>85</v>
      </c>
      <c r="AY359" s="18" t="s">
        <v>171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8" t="s">
        <v>83</v>
      </c>
      <c r="BK359" s="225">
        <f>ROUND(I359*H359,2)</f>
        <v>0</v>
      </c>
      <c r="BL359" s="18" t="s">
        <v>283</v>
      </c>
      <c r="BM359" s="224" t="s">
        <v>664</v>
      </c>
    </row>
    <row r="360" s="2" customFormat="1">
      <c r="A360" s="39"/>
      <c r="B360" s="40"/>
      <c r="C360" s="41"/>
      <c r="D360" s="226" t="s">
        <v>181</v>
      </c>
      <c r="E360" s="41"/>
      <c r="F360" s="227" t="s">
        <v>663</v>
      </c>
      <c r="G360" s="41"/>
      <c r="H360" s="41"/>
      <c r="I360" s="228"/>
      <c r="J360" s="41"/>
      <c r="K360" s="41"/>
      <c r="L360" s="45"/>
      <c r="M360" s="229"/>
      <c r="N360" s="230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181</v>
      </c>
      <c r="AU360" s="18" t="s">
        <v>85</v>
      </c>
    </row>
    <row r="361" s="2" customFormat="1">
      <c r="A361" s="39"/>
      <c r="B361" s="40"/>
      <c r="C361" s="41"/>
      <c r="D361" s="231" t="s">
        <v>183</v>
      </c>
      <c r="E361" s="41"/>
      <c r="F361" s="232" t="s">
        <v>665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183</v>
      </c>
      <c r="AU361" s="18" t="s">
        <v>85</v>
      </c>
    </row>
    <row r="362" s="2" customFormat="1" ht="16.5" customHeight="1">
      <c r="A362" s="39"/>
      <c r="B362" s="40"/>
      <c r="C362" s="213" t="s">
        <v>666</v>
      </c>
      <c r="D362" s="213" t="s">
        <v>174</v>
      </c>
      <c r="E362" s="214" t="s">
        <v>667</v>
      </c>
      <c r="F362" s="215" t="s">
        <v>668</v>
      </c>
      <c r="G362" s="216" t="s">
        <v>227</v>
      </c>
      <c r="H362" s="217">
        <v>92.670000000000002</v>
      </c>
      <c r="I362" s="218"/>
      <c r="J362" s="219">
        <f>ROUND(I362*H362,2)</f>
        <v>0</v>
      </c>
      <c r="K362" s="215" t="s">
        <v>178</v>
      </c>
      <c r="L362" s="45"/>
      <c r="M362" s="220" t="s">
        <v>19</v>
      </c>
      <c r="N362" s="221" t="s">
        <v>46</v>
      </c>
      <c r="O362" s="85"/>
      <c r="P362" s="222">
        <f>O362*H362</f>
        <v>0</v>
      </c>
      <c r="Q362" s="222">
        <v>3.0000000000000001E-05</v>
      </c>
      <c r="R362" s="222">
        <f>Q362*H362</f>
        <v>0.0027801000000000002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283</v>
      </c>
      <c r="AT362" s="224" t="s">
        <v>174</v>
      </c>
      <c r="AU362" s="224" t="s">
        <v>85</v>
      </c>
      <c r="AY362" s="18" t="s">
        <v>171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83</v>
      </c>
      <c r="BK362" s="225">
        <f>ROUND(I362*H362,2)</f>
        <v>0</v>
      </c>
      <c r="BL362" s="18" t="s">
        <v>283</v>
      </c>
      <c r="BM362" s="224" t="s">
        <v>669</v>
      </c>
    </row>
    <row r="363" s="2" customFormat="1">
      <c r="A363" s="39"/>
      <c r="B363" s="40"/>
      <c r="C363" s="41"/>
      <c r="D363" s="226" t="s">
        <v>181</v>
      </c>
      <c r="E363" s="41"/>
      <c r="F363" s="227" t="s">
        <v>670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181</v>
      </c>
      <c r="AU363" s="18" t="s">
        <v>85</v>
      </c>
    </row>
    <row r="364" s="2" customFormat="1">
      <c r="A364" s="39"/>
      <c r="B364" s="40"/>
      <c r="C364" s="41"/>
      <c r="D364" s="231" t="s">
        <v>183</v>
      </c>
      <c r="E364" s="41"/>
      <c r="F364" s="232" t="s">
        <v>671</v>
      </c>
      <c r="G364" s="41"/>
      <c r="H364" s="41"/>
      <c r="I364" s="228"/>
      <c r="J364" s="41"/>
      <c r="K364" s="41"/>
      <c r="L364" s="45"/>
      <c r="M364" s="229"/>
      <c r="N364" s="230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183</v>
      </c>
      <c r="AU364" s="18" t="s">
        <v>85</v>
      </c>
    </row>
    <row r="365" s="2" customFormat="1" ht="16.5" customHeight="1">
      <c r="A365" s="39"/>
      <c r="B365" s="40"/>
      <c r="C365" s="213" t="s">
        <v>672</v>
      </c>
      <c r="D365" s="213" t="s">
        <v>174</v>
      </c>
      <c r="E365" s="214" t="s">
        <v>673</v>
      </c>
      <c r="F365" s="215" t="s">
        <v>674</v>
      </c>
      <c r="G365" s="216" t="s">
        <v>190</v>
      </c>
      <c r="H365" s="217">
        <v>3</v>
      </c>
      <c r="I365" s="218"/>
      <c r="J365" s="219">
        <f>ROUND(I365*H365,2)</f>
        <v>0</v>
      </c>
      <c r="K365" s="215" t="s">
        <v>178</v>
      </c>
      <c r="L365" s="45"/>
      <c r="M365" s="220" t="s">
        <v>19</v>
      </c>
      <c r="N365" s="221" t="s">
        <v>46</v>
      </c>
      <c r="O365" s="85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24" t="s">
        <v>283</v>
      </c>
      <c r="AT365" s="224" t="s">
        <v>174</v>
      </c>
      <c r="AU365" s="224" t="s">
        <v>85</v>
      </c>
      <c r="AY365" s="18" t="s">
        <v>171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8" t="s">
        <v>83</v>
      </c>
      <c r="BK365" s="225">
        <f>ROUND(I365*H365,2)</f>
        <v>0</v>
      </c>
      <c r="BL365" s="18" t="s">
        <v>283</v>
      </c>
      <c r="BM365" s="224" t="s">
        <v>675</v>
      </c>
    </row>
    <row r="366" s="2" customFormat="1">
      <c r="A366" s="39"/>
      <c r="B366" s="40"/>
      <c r="C366" s="41"/>
      <c r="D366" s="226" t="s">
        <v>181</v>
      </c>
      <c r="E366" s="41"/>
      <c r="F366" s="227" t="s">
        <v>676</v>
      </c>
      <c r="G366" s="41"/>
      <c r="H366" s="41"/>
      <c r="I366" s="228"/>
      <c r="J366" s="41"/>
      <c r="K366" s="41"/>
      <c r="L366" s="45"/>
      <c r="M366" s="229"/>
      <c r="N366" s="230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181</v>
      </c>
      <c r="AU366" s="18" t="s">
        <v>85</v>
      </c>
    </row>
    <row r="367" s="2" customFormat="1">
      <c r="A367" s="39"/>
      <c r="B367" s="40"/>
      <c r="C367" s="41"/>
      <c r="D367" s="231" t="s">
        <v>183</v>
      </c>
      <c r="E367" s="41"/>
      <c r="F367" s="232" t="s">
        <v>677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183</v>
      </c>
      <c r="AU367" s="18" t="s">
        <v>85</v>
      </c>
    </row>
    <row r="368" s="12" customFormat="1" ht="22.8" customHeight="1">
      <c r="A368" s="12"/>
      <c r="B368" s="197"/>
      <c r="C368" s="198"/>
      <c r="D368" s="199" t="s">
        <v>74</v>
      </c>
      <c r="E368" s="211" t="s">
        <v>678</v>
      </c>
      <c r="F368" s="211" t="s">
        <v>679</v>
      </c>
      <c r="G368" s="198"/>
      <c r="H368" s="198"/>
      <c r="I368" s="201"/>
      <c r="J368" s="212">
        <f>BK368</f>
        <v>0</v>
      </c>
      <c r="K368" s="198"/>
      <c r="L368" s="203"/>
      <c r="M368" s="204"/>
      <c r="N368" s="205"/>
      <c r="O368" s="205"/>
      <c r="P368" s="206">
        <f>SUM(P369:P386)</f>
        <v>0</v>
      </c>
      <c r="Q368" s="205"/>
      <c r="R368" s="206">
        <f>SUM(R369:R386)</f>
        <v>0.0054999999999999997</v>
      </c>
      <c r="S368" s="205"/>
      <c r="T368" s="207">
        <f>SUM(T369:T386)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08" t="s">
        <v>85</v>
      </c>
      <c r="AT368" s="209" t="s">
        <v>74</v>
      </c>
      <c r="AU368" s="209" t="s">
        <v>83</v>
      </c>
      <c r="AY368" s="208" t="s">
        <v>171</v>
      </c>
      <c r="BK368" s="210">
        <f>SUM(BK369:BK386)</f>
        <v>0</v>
      </c>
    </row>
    <row r="369" s="2" customFormat="1" ht="16.5" customHeight="1">
      <c r="A369" s="39"/>
      <c r="B369" s="40"/>
      <c r="C369" s="213" t="s">
        <v>680</v>
      </c>
      <c r="D369" s="213" t="s">
        <v>174</v>
      </c>
      <c r="E369" s="214" t="s">
        <v>681</v>
      </c>
      <c r="F369" s="215" t="s">
        <v>682</v>
      </c>
      <c r="G369" s="216" t="s">
        <v>177</v>
      </c>
      <c r="H369" s="217">
        <v>10</v>
      </c>
      <c r="I369" s="218"/>
      <c r="J369" s="219">
        <f>ROUND(I369*H369,2)</f>
        <v>0</v>
      </c>
      <c r="K369" s="215" t="s">
        <v>178</v>
      </c>
      <c r="L369" s="45"/>
      <c r="M369" s="220" t="s">
        <v>19</v>
      </c>
      <c r="N369" s="221" t="s">
        <v>46</v>
      </c>
      <c r="O369" s="85"/>
      <c r="P369" s="222">
        <f>O369*H369</f>
        <v>0</v>
      </c>
      <c r="Q369" s="222">
        <v>6.9999999999999994E-05</v>
      </c>
      <c r="R369" s="222">
        <f>Q369*H369</f>
        <v>0.00069999999999999988</v>
      </c>
      <c r="S369" s="222">
        <v>0</v>
      </c>
      <c r="T369" s="223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4" t="s">
        <v>283</v>
      </c>
      <c r="AT369" s="224" t="s">
        <v>174</v>
      </c>
      <c r="AU369" s="224" t="s">
        <v>85</v>
      </c>
      <c r="AY369" s="18" t="s">
        <v>171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8" t="s">
        <v>83</v>
      </c>
      <c r="BK369" s="225">
        <f>ROUND(I369*H369,2)</f>
        <v>0</v>
      </c>
      <c r="BL369" s="18" t="s">
        <v>283</v>
      </c>
      <c r="BM369" s="224" t="s">
        <v>683</v>
      </c>
    </row>
    <row r="370" s="2" customFormat="1">
      <c r="A370" s="39"/>
      <c r="B370" s="40"/>
      <c r="C370" s="41"/>
      <c r="D370" s="226" t="s">
        <v>181</v>
      </c>
      <c r="E370" s="41"/>
      <c r="F370" s="227" t="s">
        <v>684</v>
      </c>
      <c r="G370" s="41"/>
      <c r="H370" s="41"/>
      <c r="I370" s="228"/>
      <c r="J370" s="41"/>
      <c r="K370" s="41"/>
      <c r="L370" s="45"/>
      <c r="M370" s="229"/>
      <c r="N370" s="230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181</v>
      </c>
      <c r="AU370" s="18" t="s">
        <v>85</v>
      </c>
    </row>
    <row r="371" s="2" customFormat="1">
      <c r="A371" s="39"/>
      <c r="B371" s="40"/>
      <c r="C371" s="41"/>
      <c r="D371" s="231" t="s">
        <v>183</v>
      </c>
      <c r="E371" s="41"/>
      <c r="F371" s="232" t="s">
        <v>685</v>
      </c>
      <c r="G371" s="41"/>
      <c r="H371" s="41"/>
      <c r="I371" s="228"/>
      <c r="J371" s="41"/>
      <c r="K371" s="41"/>
      <c r="L371" s="45"/>
      <c r="M371" s="229"/>
      <c r="N371" s="230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183</v>
      </c>
      <c r="AU371" s="18" t="s">
        <v>85</v>
      </c>
    </row>
    <row r="372" s="2" customFormat="1" ht="16.5" customHeight="1">
      <c r="A372" s="39"/>
      <c r="B372" s="40"/>
      <c r="C372" s="213" t="s">
        <v>686</v>
      </c>
      <c r="D372" s="213" t="s">
        <v>174</v>
      </c>
      <c r="E372" s="214" t="s">
        <v>687</v>
      </c>
      <c r="F372" s="215" t="s">
        <v>688</v>
      </c>
      <c r="G372" s="216" t="s">
        <v>177</v>
      </c>
      <c r="H372" s="217">
        <v>10</v>
      </c>
      <c r="I372" s="218"/>
      <c r="J372" s="219">
        <f>ROUND(I372*H372,2)</f>
        <v>0</v>
      </c>
      <c r="K372" s="215" t="s">
        <v>178</v>
      </c>
      <c r="L372" s="45"/>
      <c r="M372" s="220" t="s">
        <v>19</v>
      </c>
      <c r="N372" s="221" t="s">
        <v>46</v>
      </c>
      <c r="O372" s="85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283</v>
      </c>
      <c r="AT372" s="224" t="s">
        <v>174</v>
      </c>
      <c r="AU372" s="224" t="s">
        <v>85</v>
      </c>
      <c r="AY372" s="18" t="s">
        <v>171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83</v>
      </c>
      <c r="BK372" s="225">
        <f>ROUND(I372*H372,2)</f>
        <v>0</v>
      </c>
      <c r="BL372" s="18" t="s">
        <v>283</v>
      </c>
      <c r="BM372" s="224" t="s">
        <v>689</v>
      </c>
    </row>
    <row r="373" s="2" customFormat="1">
      <c r="A373" s="39"/>
      <c r="B373" s="40"/>
      <c r="C373" s="41"/>
      <c r="D373" s="226" t="s">
        <v>181</v>
      </c>
      <c r="E373" s="41"/>
      <c r="F373" s="227" t="s">
        <v>690</v>
      </c>
      <c r="G373" s="41"/>
      <c r="H373" s="41"/>
      <c r="I373" s="228"/>
      <c r="J373" s="41"/>
      <c r="K373" s="41"/>
      <c r="L373" s="45"/>
      <c r="M373" s="229"/>
      <c r="N373" s="230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181</v>
      </c>
      <c r="AU373" s="18" t="s">
        <v>85</v>
      </c>
    </row>
    <row r="374" s="2" customFormat="1">
      <c r="A374" s="39"/>
      <c r="B374" s="40"/>
      <c r="C374" s="41"/>
      <c r="D374" s="231" t="s">
        <v>183</v>
      </c>
      <c r="E374" s="41"/>
      <c r="F374" s="232" t="s">
        <v>691</v>
      </c>
      <c r="G374" s="41"/>
      <c r="H374" s="41"/>
      <c r="I374" s="228"/>
      <c r="J374" s="41"/>
      <c r="K374" s="41"/>
      <c r="L374" s="45"/>
      <c r="M374" s="229"/>
      <c r="N374" s="230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183</v>
      </c>
      <c r="AU374" s="18" t="s">
        <v>85</v>
      </c>
    </row>
    <row r="375" s="2" customFormat="1" ht="16.5" customHeight="1">
      <c r="A375" s="39"/>
      <c r="B375" s="40"/>
      <c r="C375" s="213" t="s">
        <v>692</v>
      </c>
      <c r="D375" s="213" t="s">
        <v>174</v>
      </c>
      <c r="E375" s="214" t="s">
        <v>693</v>
      </c>
      <c r="F375" s="215" t="s">
        <v>694</v>
      </c>
      <c r="G375" s="216" t="s">
        <v>177</v>
      </c>
      <c r="H375" s="217">
        <v>10</v>
      </c>
      <c r="I375" s="218"/>
      <c r="J375" s="219">
        <f>ROUND(I375*H375,2)</f>
        <v>0</v>
      </c>
      <c r="K375" s="215" t="s">
        <v>178</v>
      </c>
      <c r="L375" s="45"/>
      <c r="M375" s="220" t="s">
        <v>19</v>
      </c>
      <c r="N375" s="221" t="s">
        <v>46</v>
      </c>
      <c r="O375" s="85"/>
      <c r="P375" s="222">
        <f>O375*H375</f>
        <v>0</v>
      </c>
      <c r="Q375" s="222">
        <v>0.00013999999999999999</v>
      </c>
      <c r="R375" s="222">
        <f>Q375*H375</f>
        <v>0.0013999999999999998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283</v>
      </c>
      <c r="AT375" s="224" t="s">
        <v>174</v>
      </c>
      <c r="AU375" s="224" t="s">
        <v>85</v>
      </c>
      <c r="AY375" s="18" t="s">
        <v>171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83</v>
      </c>
      <c r="BK375" s="225">
        <f>ROUND(I375*H375,2)</f>
        <v>0</v>
      </c>
      <c r="BL375" s="18" t="s">
        <v>283</v>
      </c>
      <c r="BM375" s="224" t="s">
        <v>695</v>
      </c>
    </row>
    <row r="376" s="2" customFormat="1">
      <c r="A376" s="39"/>
      <c r="B376" s="40"/>
      <c r="C376" s="41"/>
      <c r="D376" s="226" t="s">
        <v>181</v>
      </c>
      <c r="E376" s="41"/>
      <c r="F376" s="227" t="s">
        <v>696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181</v>
      </c>
      <c r="AU376" s="18" t="s">
        <v>85</v>
      </c>
    </row>
    <row r="377" s="2" customFormat="1">
      <c r="A377" s="39"/>
      <c r="B377" s="40"/>
      <c r="C377" s="41"/>
      <c r="D377" s="231" t="s">
        <v>183</v>
      </c>
      <c r="E377" s="41"/>
      <c r="F377" s="232" t="s">
        <v>697</v>
      </c>
      <c r="G377" s="41"/>
      <c r="H377" s="41"/>
      <c r="I377" s="228"/>
      <c r="J377" s="41"/>
      <c r="K377" s="41"/>
      <c r="L377" s="45"/>
      <c r="M377" s="229"/>
      <c r="N377" s="230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183</v>
      </c>
      <c r="AU377" s="18" t="s">
        <v>85</v>
      </c>
    </row>
    <row r="378" s="2" customFormat="1" ht="16.5" customHeight="1">
      <c r="A378" s="39"/>
      <c r="B378" s="40"/>
      <c r="C378" s="213" t="s">
        <v>698</v>
      </c>
      <c r="D378" s="213" t="s">
        <v>174</v>
      </c>
      <c r="E378" s="214" t="s">
        <v>699</v>
      </c>
      <c r="F378" s="215" t="s">
        <v>700</v>
      </c>
      <c r="G378" s="216" t="s">
        <v>177</v>
      </c>
      <c r="H378" s="217">
        <v>10</v>
      </c>
      <c r="I378" s="218"/>
      <c r="J378" s="219">
        <f>ROUND(I378*H378,2)</f>
        <v>0</v>
      </c>
      <c r="K378" s="215" t="s">
        <v>178</v>
      </c>
      <c r="L378" s="45"/>
      <c r="M378" s="220" t="s">
        <v>19</v>
      </c>
      <c r="N378" s="221" t="s">
        <v>46</v>
      </c>
      <c r="O378" s="85"/>
      <c r="P378" s="222">
        <f>O378*H378</f>
        <v>0</v>
      </c>
      <c r="Q378" s="222">
        <v>0.00012</v>
      </c>
      <c r="R378" s="222">
        <f>Q378*H378</f>
        <v>0.0012000000000000001</v>
      </c>
      <c r="S378" s="222">
        <v>0</v>
      </c>
      <c r="T378" s="223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24" t="s">
        <v>283</v>
      </c>
      <c r="AT378" s="224" t="s">
        <v>174</v>
      </c>
      <c r="AU378" s="224" t="s">
        <v>85</v>
      </c>
      <c r="AY378" s="18" t="s">
        <v>171</v>
      </c>
      <c r="BE378" s="225">
        <f>IF(N378="základní",J378,0)</f>
        <v>0</v>
      </c>
      <c r="BF378" s="225">
        <f>IF(N378="snížená",J378,0)</f>
        <v>0</v>
      </c>
      <c r="BG378" s="225">
        <f>IF(N378="zákl. přenesená",J378,0)</f>
        <v>0</v>
      </c>
      <c r="BH378" s="225">
        <f>IF(N378="sníž. přenesená",J378,0)</f>
        <v>0</v>
      </c>
      <c r="BI378" s="225">
        <f>IF(N378="nulová",J378,0)</f>
        <v>0</v>
      </c>
      <c r="BJ378" s="18" t="s">
        <v>83</v>
      </c>
      <c r="BK378" s="225">
        <f>ROUND(I378*H378,2)</f>
        <v>0</v>
      </c>
      <c r="BL378" s="18" t="s">
        <v>283</v>
      </c>
      <c r="BM378" s="224" t="s">
        <v>701</v>
      </c>
    </row>
    <row r="379" s="2" customFormat="1">
      <c r="A379" s="39"/>
      <c r="B379" s="40"/>
      <c r="C379" s="41"/>
      <c r="D379" s="226" t="s">
        <v>181</v>
      </c>
      <c r="E379" s="41"/>
      <c r="F379" s="227" t="s">
        <v>702</v>
      </c>
      <c r="G379" s="41"/>
      <c r="H379" s="41"/>
      <c r="I379" s="228"/>
      <c r="J379" s="41"/>
      <c r="K379" s="41"/>
      <c r="L379" s="45"/>
      <c r="M379" s="229"/>
      <c r="N379" s="230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181</v>
      </c>
      <c r="AU379" s="18" t="s">
        <v>85</v>
      </c>
    </row>
    <row r="380" s="2" customFormat="1">
      <c r="A380" s="39"/>
      <c r="B380" s="40"/>
      <c r="C380" s="41"/>
      <c r="D380" s="231" t="s">
        <v>183</v>
      </c>
      <c r="E380" s="41"/>
      <c r="F380" s="232" t="s">
        <v>703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183</v>
      </c>
      <c r="AU380" s="18" t="s">
        <v>85</v>
      </c>
    </row>
    <row r="381" s="2" customFormat="1" ht="16.5" customHeight="1">
      <c r="A381" s="39"/>
      <c r="B381" s="40"/>
      <c r="C381" s="213" t="s">
        <v>704</v>
      </c>
      <c r="D381" s="213" t="s">
        <v>174</v>
      </c>
      <c r="E381" s="214" t="s">
        <v>705</v>
      </c>
      <c r="F381" s="215" t="s">
        <v>706</v>
      </c>
      <c r="G381" s="216" t="s">
        <v>177</v>
      </c>
      <c r="H381" s="217">
        <v>10</v>
      </c>
      <c r="I381" s="218"/>
      <c r="J381" s="219">
        <f>ROUND(I381*H381,2)</f>
        <v>0</v>
      </c>
      <c r="K381" s="215" t="s">
        <v>178</v>
      </c>
      <c r="L381" s="45"/>
      <c r="M381" s="220" t="s">
        <v>19</v>
      </c>
      <c r="N381" s="221" t="s">
        <v>46</v>
      </c>
      <c r="O381" s="85"/>
      <c r="P381" s="222">
        <f>O381*H381</f>
        <v>0</v>
      </c>
      <c r="Q381" s="222">
        <v>0.00012</v>
      </c>
      <c r="R381" s="222">
        <f>Q381*H381</f>
        <v>0.0012000000000000001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283</v>
      </c>
      <c r="AT381" s="224" t="s">
        <v>174</v>
      </c>
      <c r="AU381" s="224" t="s">
        <v>85</v>
      </c>
      <c r="AY381" s="18" t="s">
        <v>171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83</v>
      </c>
      <c r="BK381" s="225">
        <f>ROUND(I381*H381,2)</f>
        <v>0</v>
      </c>
      <c r="BL381" s="18" t="s">
        <v>283</v>
      </c>
      <c r="BM381" s="224" t="s">
        <v>707</v>
      </c>
    </row>
    <row r="382" s="2" customFormat="1">
      <c r="A382" s="39"/>
      <c r="B382" s="40"/>
      <c r="C382" s="41"/>
      <c r="D382" s="226" t="s">
        <v>181</v>
      </c>
      <c r="E382" s="41"/>
      <c r="F382" s="227" t="s">
        <v>708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181</v>
      </c>
      <c r="AU382" s="18" t="s">
        <v>85</v>
      </c>
    </row>
    <row r="383" s="2" customFormat="1">
      <c r="A383" s="39"/>
      <c r="B383" s="40"/>
      <c r="C383" s="41"/>
      <c r="D383" s="231" t="s">
        <v>183</v>
      </c>
      <c r="E383" s="41"/>
      <c r="F383" s="232" t="s">
        <v>709</v>
      </c>
      <c r="G383" s="41"/>
      <c r="H383" s="41"/>
      <c r="I383" s="228"/>
      <c r="J383" s="41"/>
      <c r="K383" s="41"/>
      <c r="L383" s="45"/>
      <c r="M383" s="229"/>
      <c r="N383" s="230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183</v>
      </c>
      <c r="AU383" s="18" t="s">
        <v>85</v>
      </c>
    </row>
    <row r="384" s="2" customFormat="1" ht="16.5" customHeight="1">
      <c r="A384" s="39"/>
      <c r="B384" s="40"/>
      <c r="C384" s="213" t="s">
        <v>710</v>
      </c>
      <c r="D384" s="213" t="s">
        <v>174</v>
      </c>
      <c r="E384" s="214" t="s">
        <v>711</v>
      </c>
      <c r="F384" s="215" t="s">
        <v>712</v>
      </c>
      <c r="G384" s="216" t="s">
        <v>177</v>
      </c>
      <c r="H384" s="217">
        <v>10</v>
      </c>
      <c r="I384" s="218"/>
      <c r="J384" s="219">
        <f>ROUND(I384*H384,2)</f>
        <v>0</v>
      </c>
      <c r="K384" s="215" t="s">
        <v>178</v>
      </c>
      <c r="L384" s="45"/>
      <c r="M384" s="220" t="s">
        <v>19</v>
      </c>
      <c r="N384" s="221" t="s">
        <v>46</v>
      </c>
      <c r="O384" s="85"/>
      <c r="P384" s="222">
        <f>O384*H384</f>
        <v>0</v>
      </c>
      <c r="Q384" s="222">
        <v>0.00010000000000000001</v>
      </c>
      <c r="R384" s="222">
        <f>Q384*H384</f>
        <v>0.001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283</v>
      </c>
      <c r="AT384" s="224" t="s">
        <v>174</v>
      </c>
      <c r="AU384" s="224" t="s">
        <v>85</v>
      </c>
      <c r="AY384" s="18" t="s">
        <v>171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83</v>
      </c>
      <c r="BK384" s="225">
        <f>ROUND(I384*H384,2)</f>
        <v>0</v>
      </c>
      <c r="BL384" s="18" t="s">
        <v>283</v>
      </c>
      <c r="BM384" s="224" t="s">
        <v>713</v>
      </c>
    </row>
    <row r="385" s="2" customFormat="1">
      <c r="A385" s="39"/>
      <c r="B385" s="40"/>
      <c r="C385" s="41"/>
      <c r="D385" s="226" t="s">
        <v>181</v>
      </c>
      <c r="E385" s="41"/>
      <c r="F385" s="227" t="s">
        <v>714</v>
      </c>
      <c r="G385" s="41"/>
      <c r="H385" s="41"/>
      <c r="I385" s="228"/>
      <c r="J385" s="41"/>
      <c r="K385" s="41"/>
      <c r="L385" s="45"/>
      <c r="M385" s="229"/>
      <c r="N385" s="230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181</v>
      </c>
      <c r="AU385" s="18" t="s">
        <v>85</v>
      </c>
    </row>
    <row r="386" s="2" customFormat="1">
      <c r="A386" s="39"/>
      <c r="B386" s="40"/>
      <c r="C386" s="41"/>
      <c r="D386" s="231" t="s">
        <v>183</v>
      </c>
      <c r="E386" s="41"/>
      <c r="F386" s="232" t="s">
        <v>715</v>
      </c>
      <c r="G386" s="41"/>
      <c r="H386" s="41"/>
      <c r="I386" s="228"/>
      <c r="J386" s="41"/>
      <c r="K386" s="41"/>
      <c r="L386" s="45"/>
      <c r="M386" s="229"/>
      <c r="N386" s="230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183</v>
      </c>
      <c r="AU386" s="18" t="s">
        <v>85</v>
      </c>
    </row>
    <row r="387" s="12" customFormat="1" ht="22.8" customHeight="1">
      <c r="A387" s="12"/>
      <c r="B387" s="197"/>
      <c r="C387" s="198"/>
      <c r="D387" s="199" t="s">
        <v>74</v>
      </c>
      <c r="E387" s="211" t="s">
        <v>716</v>
      </c>
      <c r="F387" s="211" t="s">
        <v>717</v>
      </c>
      <c r="G387" s="198"/>
      <c r="H387" s="198"/>
      <c r="I387" s="201"/>
      <c r="J387" s="212">
        <f>BK387</f>
        <v>0</v>
      </c>
      <c r="K387" s="198"/>
      <c r="L387" s="203"/>
      <c r="M387" s="204"/>
      <c r="N387" s="205"/>
      <c r="O387" s="205"/>
      <c r="P387" s="206">
        <f>SUM(P388:P409)</f>
        <v>0</v>
      </c>
      <c r="Q387" s="205"/>
      <c r="R387" s="206">
        <f>SUM(R388:R409)</f>
        <v>1.0972500000000001</v>
      </c>
      <c r="S387" s="205"/>
      <c r="T387" s="207">
        <f>SUM(T388:T409)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8" t="s">
        <v>85</v>
      </c>
      <c r="AT387" s="209" t="s">
        <v>74</v>
      </c>
      <c r="AU387" s="209" t="s">
        <v>83</v>
      </c>
      <c r="AY387" s="208" t="s">
        <v>171</v>
      </c>
      <c r="BK387" s="210">
        <f>SUM(BK388:BK409)</f>
        <v>0</v>
      </c>
    </row>
    <row r="388" s="2" customFormat="1" ht="16.5" customHeight="1">
      <c r="A388" s="39"/>
      <c r="B388" s="40"/>
      <c r="C388" s="213" t="s">
        <v>718</v>
      </c>
      <c r="D388" s="213" t="s">
        <v>174</v>
      </c>
      <c r="E388" s="214" t="s">
        <v>719</v>
      </c>
      <c r="F388" s="215" t="s">
        <v>720</v>
      </c>
      <c r="G388" s="216" t="s">
        <v>177</v>
      </c>
      <c r="H388" s="217">
        <v>250</v>
      </c>
      <c r="I388" s="218"/>
      <c r="J388" s="219">
        <f>ROUND(I388*H388,2)</f>
        <v>0</v>
      </c>
      <c r="K388" s="215" t="s">
        <v>178</v>
      </c>
      <c r="L388" s="45"/>
      <c r="M388" s="220" t="s">
        <v>19</v>
      </c>
      <c r="N388" s="221" t="s">
        <v>46</v>
      </c>
      <c r="O388" s="85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283</v>
      </c>
      <c r="AT388" s="224" t="s">
        <v>174</v>
      </c>
      <c r="AU388" s="224" t="s">
        <v>85</v>
      </c>
      <c r="AY388" s="18" t="s">
        <v>171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83</v>
      </c>
      <c r="BK388" s="225">
        <f>ROUND(I388*H388,2)</f>
        <v>0</v>
      </c>
      <c r="BL388" s="18" t="s">
        <v>283</v>
      </c>
      <c r="BM388" s="224" t="s">
        <v>721</v>
      </c>
    </row>
    <row r="389" s="2" customFormat="1">
      <c r="A389" s="39"/>
      <c r="B389" s="40"/>
      <c r="C389" s="41"/>
      <c r="D389" s="226" t="s">
        <v>181</v>
      </c>
      <c r="E389" s="41"/>
      <c r="F389" s="227" t="s">
        <v>722</v>
      </c>
      <c r="G389" s="41"/>
      <c r="H389" s="41"/>
      <c r="I389" s="228"/>
      <c r="J389" s="41"/>
      <c r="K389" s="41"/>
      <c r="L389" s="45"/>
      <c r="M389" s="229"/>
      <c r="N389" s="230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181</v>
      </c>
      <c r="AU389" s="18" t="s">
        <v>85</v>
      </c>
    </row>
    <row r="390" s="2" customFormat="1">
      <c r="A390" s="39"/>
      <c r="B390" s="40"/>
      <c r="C390" s="41"/>
      <c r="D390" s="231" t="s">
        <v>183</v>
      </c>
      <c r="E390" s="41"/>
      <c r="F390" s="232" t="s">
        <v>723</v>
      </c>
      <c r="G390" s="41"/>
      <c r="H390" s="41"/>
      <c r="I390" s="228"/>
      <c r="J390" s="41"/>
      <c r="K390" s="41"/>
      <c r="L390" s="45"/>
      <c r="M390" s="229"/>
      <c r="N390" s="230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183</v>
      </c>
      <c r="AU390" s="18" t="s">
        <v>85</v>
      </c>
    </row>
    <row r="391" s="2" customFormat="1" ht="16.5" customHeight="1">
      <c r="A391" s="39"/>
      <c r="B391" s="40"/>
      <c r="C391" s="245" t="s">
        <v>724</v>
      </c>
      <c r="D391" s="245" t="s">
        <v>232</v>
      </c>
      <c r="E391" s="246" t="s">
        <v>725</v>
      </c>
      <c r="F391" s="247" t="s">
        <v>726</v>
      </c>
      <c r="G391" s="248" t="s">
        <v>177</v>
      </c>
      <c r="H391" s="249">
        <v>350</v>
      </c>
      <c r="I391" s="250"/>
      <c r="J391" s="251">
        <f>ROUND(I391*H391,2)</f>
        <v>0</v>
      </c>
      <c r="K391" s="247" t="s">
        <v>178</v>
      </c>
      <c r="L391" s="252"/>
      <c r="M391" s="253" t="s">
        <v>19</v>
      </c>
      <c r="N391" s="254" t="s">
        <v>46</v>
      </c>
      <c r="O391" s="85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4" t="s">
        <v>286</v>
      </c>
      <c r="AT391" s="224" t="s">
        <v>232</v>
      </c>
      <c r="AU391" s="224" t="s">
        <v>85</v>
      </c>
      <c r="AY391" s="18" t="s">
        <v>171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8" t="s">
        <v>83</v>
      </c>
      <c r="BK391" s="225">
        <f>ROUND(I391*H391,2)</f>
        <v>0</v>
      </c>
      <c r="BL391" s="18" t="s">
        <v>283</v>
      </c>
      <c r="BM391" s="224" t="s">
        <v>727</v>
      </c>
    </row>
    <row r="392" s="2" customFormat="1">
      <c r="A392" s="39"/>
      <c r="B392" s="40"/>
      <c r="C392" s="41"/>
      <c r="D392" s="226" t="s">
        <v>181</v>
      </c>
      <c r="E392" s="41"/>
      <c r="F392" s="227" t="s">
        <v>726</v>
      </c>
      <c r="G392" s="41"/>
      <c r="H392" s="41"/>
      <c r="I392" s="228"/>
      <c r="J392" s="41"/>
      <c r="K392" s="41"/>
      <c r="L392" s="45"/>
      <c r="M392" s="229"/>
      <c r="N392" s="230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181</v>
      </c>
      <c r="AU392" s="18" t="s">
        <v>85</v>
      </c>
    </row>
    <row r="393" s="2" customFormat="1" ht="16.5" customHeight="1">
      <c r="A393" s="39"/>
      <c r="B393" s="40"/>
      <c r="C393" s="213" t="s">
        <v>728</v>
      </c>
      <c r="D393" s="213" t="s">
        <v>174</v>
      </c>
      <c r="E393" s="214" t="s">
        <v>729</v>
      </c>
      <c r="F393" s="215" t="s">
        <v>730</v>
      </c>
      <c r="G393" s="216" t="s">
        <v>177</v>
      </c>
      <c r="H393" s="217">
        <v>50</v>
      </c>
      <c r="I393" s="218"/>
      <c r="J393" s="219">
        <f>ROUND(I393*H393,2)</f>
        <v>0</v>
      </c>
      <c r="K393" s="215" t="s">
        <v>178</v>
      </c>
      <c r="L393" s="45"/>
      <c r="M393" s="220" t="s">
        <v>19</v>
      </c>
      <c r="N393" s="221" t="s">
        <v>46</v>
      </c>
      <c r="O393" s="85"/>
      <c r="P393" s="222">
        <f>O393*H393</f>
        <v>0</v>
      </c>
      <c r="Q393" s="222">
        <v>0</v>
      </c>
      <c r="R393" s="222">
        <f>Q393*H393</f>
        <v>0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283</v>
      </c>
      <c r="AT393" s="224" t="s">
        <v>174</v>
      </c>
      <c r="AU393" s="224" t="s">
        <v>85</v>
      </c>
      <c r="AY393" s="18" t="s">
        <v>171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83</v>
      </c>
      <c r="BK393" s="225">
        <f>ROUND(I393*H393,2)</f>
        <v>0</v>
      </c>
      <c r="BL393" s="18" t="s">
        <v>283</v>
      </c>
      <c r="BM393" s="224" t="s">
        <v>731</v>
      </c>
    </row>
    <row r="394" s="2" customFormat="1">
      <c r="A394" s="39"/>
      <c r="B394" s="40"/>
      <c r="C394" s="41"/>
      <c r="D394" s="226" t="s">
        <v>181</v>
      </c>
      <c r="E394" s="41"/>
      <c r="F394" s="227" t="s">
        <v>732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181</v>
      </c>
      <c r="AU394" s="18" t="s">
        <v>85</v>
      </c>
    </row>
    <row r="395" s="2" customFormat="1">
      <c r="A395" s="39"/>
      <c r="B395" s="40"/>
      <c r="C395" s="41"/>
      <c r="D395" s="231" t="s">
        <v>183</v>
      </c>
      <c r="E395" s="41"/>
      <c r="F395" s="232" t="s">
        <v>733</v>
      </c>
      <c r="G395" s="41"/>
      <c r="H395" s="41"/>
      <c r="I395" s="228"/>
      <c r="J395" s="41"/>
      <c r="K395" s="41"/>
      <c r="L395" s="45"/>
      <c r="M395" s="229"/>
      <c r="N395" s="230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183</v>
      </c>
      <c r="AU395" s="18" t="s">
        <v>85</v>
      </c>
    </row>
    <row r="396" s="2" customFormat="1" ht="16.5" customHeight="1">
      <c r="A396" s="39"/>
      <c r="B396" s="40"/>
      <c r="C396" s="213" t="s">
        <v>734</v>
      </c>
      <c r="D396" s="213" t="s">
        <v>174</v>
      </c>
      <c r="E396" s="214" t="s">
        <v>735</v>
      </c>
      <c r="F396" s="215" t="s">
        <v>736</v>
      </c>
      <c r="G396" s="216" t="s">
        <v>177</v>
      </c>
      <c r="H396" s="217">
        <v>50</v>
      </c>
      <c r="I396" s="218"/>
      <c r="J396" s="219">
        <f>ROUND(I396*H396,2)</f>
        <v>0</v>
      </c>
      <c r="K396" s="215" t="s">
        <v>178</v>
      </c>
      <c r="L396" s="45"/>
      <c r="M396" s="220" t="s">
        <v>19</v>
      </c>
      <c r="N396" s="221" t="s">
        <v>46</v>
      </c>
      <c r="O396" s="85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4" t="s">
        <v>283</v>
      </c>
      <c r="AT396" s="224" t="s">
        <v>174</v>
      </c>
      <c r="AU396" s="224" t="s">
        <v>85</v>
      </c>
      <c r="AY396" s="18" t="s">
        <v>171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8" t="s">
        <v>83</v>
      </c>
      <c r="BK396" s="225">
        <f>ROUND(I396*H396,2)</f>
        <v>0</v>
      </c>
      <c r="BL396" s="18" t="s">
        <v>283</v>
      </c>
      <c r="BM396" s="224" t="s">
        <v>737</v>
      </c>
    </row>
    <row r="397" s="2" customFormat="1">
      <c r="A397" s="39"/>
      <c r="B397" s="40"/>
      <c r="C397" s="41"/>
      <c r="D397" s="226" t="s">
        <v>181</v>
      </c>
      <c r="E397" s="41"/>
      <c r="F397" s="227" t="s">
        <v>738</v>
      </c>
      <c r="G397" s="41"/>
      <c r="H397" s="41"/>
      <c r="I397" s="228"/>
      <c r="J397" s="41"/>
      <c r="K397" s="41"/>
      <c r="L397" s="45"/>
      <c r="M397" s="229"/>
      <c r="N397" s="230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181</v>
      </c>
      <c r="AU397" s="18" t="s">
        <v>85</v>
      </c>
    </row>
    <row r="398" s="2" customFormat="1">
      <c r="A398" s="39"/>
      <c r="B398" s="40"/>
      <c r="C398" s="41"/>
      <c r="D398" s="231" t="s">
        <v>183</v>
      </c>
      <c r="E398" s="41"/>
      <c r="F398" s="232" t="s">
        <v>739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183</v>
      </c>
      <c r="AU398" s="18" t="s">
        <v>85</v>
      </c>
    </row>
    <row r="399" s="2" customFormat="1" ht="16.5" customHeight="1">
      <c r="A399" s="39"/>
      <c r="B399" s="40"/>
      <c r="C399" s="213" t="s">
        <v>740</v>
      </c>
      <c r="D399" s="213" t="s">
        <v>174</v>
      </c>
      <c r="E399" s="214" t="s">
        <v>741</v>
      </c>
      <c r="F399" s="215" t="s">
        <v>742</v>
      </c>
      <c r="G399" s="216" t="s">
        <v>177</v>
      </c>
      <c r="H399" s="217">
        <v>1155</v>
      </c>
      <c r="I399" s="218"/>
      <c r="J399" s="219">
        <f>ROUND(I399*H399,2)</f>
        <v>0</v>
      </c>
      <c r="K399" s="215" t="s">
        <v>178</v>
      </c>
      <c r="L399" s="45"/>
      <c r="M399" s="220" t="s">
        <v>19</v>
      </c>
      <c r="N399" s="221" t="s">
        <v>46</v>
      </c>
      <c r="O399" s="85"/>
      <c r="P399" s="222">
        <f>O399*H399</f>
        <v>0</v>
      </c>
      <c r="Q399" s="222">
        <v>0.00020000000000000001</v>
      </c>
      <c r="R399" s="222">
        <f>Q399*H399</f>
        <v>0.23100000000000001</v>
      </c>
      <c r="S399" s="222">
        <v>0</v>
      </c>
      <c r="T399" s="223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4" t="s">
        <v>283</v>
      </c>
      <c r="AT399" s="224" t="s">
        <v>174</v>
      </c>
      <c r="AU399" s="224" t="s">
        <v>85</v>
      </c>
      <c r="AY399" s="18" t="s">
        <v>171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8" t="s">
        <v>83</v>
      </c>
      <c r="BK399" s="225">
        <f>ROUND(I399*H399,2)</f>
        <v>0</v>
      </c>
      <c r="BL399" s="18" t="s">
        <v>283</v>
      </c>
      <c r="BM399" s="224" t="s">
        <v>743</v>
      </c>
    </row>
    <row r="400" s="2" customFormat="1">
      <c r="A400" s="39"/>
      <c r="B400" s="40"/>
      <c r="C400" s="41"/>
      <c r="D400" s="226" t="s">
        <v>181</v>
      </c>
      <c r="E400" s="41"/>
      <c r="F400" s="227" t="s">
        <v>744</v>
      </c>
      <c r="G400" s="41"/>
      <c r="H400" s="41"/>
      <c r="I400" s="228"/>
      <c r="J400" s="41"/>
      <c r="K400" s="41"/>
      <c r="L400" s="45"/>
      <c r="M400" s="229"/>
      <c r="N400" s="230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181</v>
      </c>
      <c r="AU400" s="18" t="s">
        <v>85</v>
      </c>
    </row>
    <row r="401" s="2" customFormat="1">
      <c r="A401" s="39"/>
      <c r="B401" s="40"/>
      <c r="C401" s="41"/>
      <c r="D401" s="231" t="s">
        <v>183</v>
      </c>
      <c r="E401" s="41"/>
      <c r="F401" s="232" t="s">
        <v>745</v>
      </c>
      <c r="G401" s="41"/>
      <c r="H401" s="41"/>
      <c r="I401" s="228"/>
      <c r="J401" s="41"/>
      <c r="K401" s="41"/>
      <c r="L401" s="45"/>
      <c r="M401" s="229"/>
      <c r="N401" s="230"/>
      <c r="O401" s="85"/>
      <c r="P401" s="85"/>
      <c r="Q401" s="85"/>
      <c r="R401" s="85"/>
      <c r="S401" s="85"/>
      <c r="T401" s="86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183</v>
      </c>
      <c r="AU401" s="18" t="s">
        <v>85</v>
      </c>
    </row>
    <row r="402" s="13" customFormat="1">
      <c r="A402" s="13"/>
      <c r="B402" s="233"/>
      <c r="C402" s="234"/>
      <c r="D402" s="226" t="s">
        <v>185</v>
      </c>
      <c r="E402" s="235" t="s">
        <v>19</v>
      </c>
      <c r="F402" s="236" t="s">
        <v>746</v>
      </c>
      <c r="G402" s="234"/>
      <c r="H402" s="237">
        <v>1155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185</v>
      </c>
      <c r="AU402" s="243" t="s">
        <v>85</v>
      </c>
      <c r="AV402" s="13" t="s">
        <v>85</v>
      </c>
      <c r="AW402" s="13" t="s">
        <v>34</v>
      </c>
      <c r="AX402" s="13" t="s">
        <v>83</v>
      </c>
      <c r="AY402" s="243" t="s">
        <v>171</v>
      </c>
    </row>
    <row r="403" s="2" customFormat="1" ht="16.5" customHeight="1">
      <c r="A403" s="39"/>
      <c r="B403" s="40"/>
      <c r="C403" s="213" t="s">
        <v>747</v>
      </c>
      <c r="D403" s="213" t="s">
        <v>174</v>
      </c>
      <c r="E403" s="214" t="s">
        <v>748</v>
      </c>
      <c r="F403" s="215" t="s">
        <v>749</v>
      </c>
      <c r="G403" s="216" t="s">
        <v>177</v>
      </c>
      <c r="H403" s="217">
        <v>1155</v>
      </c>
      <c r="I403" s="218"/>
      <c r="J403" s="219">
        <f>ROUND(I403*H403,2)</f>
        <v>0</v>
      </c>
      <c r="K403" s="215" t="s">
        <v>178</v>
      </c>
      <c r="L403" s="45"/>
      <c r="M403" s="220" t="s">
        <v>19</v>
      </c>
      <c r="N403" s="221" t="s">
        <v>46</v>
      </c>
      <c r="O403" s="85"/>
      <c r="P403" s="222">
        <f>O403*H403</f>
        <v>0</v>
      </c>
      <c r="Q403" s="222">
        <v>0</v>
      </c>
      <c r="R403" s="222">
        <f>Q403*H403</f>
        <v>0</v>
      </c>
      <c r="S403" s="222">
        <v>0</v>
      </c>
      <c r="T403" s="223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4" t="s">
        <v>283</v>
      </c>
      <c r="AT403" s="224" t="s">
        <v>174</v>
      </c>
      <c r="AU403" s="224" t="s">
        <v>85</v>
      </c>
      <c r="AY403" s="18" t="s">
        <v>171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8" t="s">
        <v>83</v>
      </c>
      <c r="BK403" s="225">
        <f>ROUND(I403*H403,2)</f>
        <v>0</v>
      </c>
      <c r="BL403" s="18" t="s">
        <v>283</v>
      </c>
      <c r="BM403" s="224" t="s">
        <v>750</v>
      </c>
    </row>
    <row r="404" s="2" customFormat="1">
      <c r="A404" s="39"/>
      <c r="B404" s="40"/>
      <c r="C404" s="41"/>
      <c r="D404" s="226" t="s">
        <v>181</v>
      </c>
      <c r="E404" s="41"/>
      <c r="F404" s="227" t="s">
        <v>751</v>
      </c>
      <c r="G404" s="41"/>
      <c r="H404" s="41"/>
      <c r="I404" s="228"/>
      <c r="J404" s="41"/>
      <c r="K404" s="41"/>
      <c r="L404" s="45"/>
      <c r="M404" s="229"/>
      <c r="N404" s="230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181</v>
      </c>
      <c r="AU404" s="18" t="s">
        <v>85</v>
      </c>
    </row>
    <row r="405" s="2" customFormat="1">
      <c r="A405" s="39"/>
      <c r="B405" s="40"/>
      <c r="C405" s="41"/>
      <c r="D405" s="231" t="s">
        <v>183</v>
      </c>
      <c r="E405" s="41"/>
      <c r="F405" s="232" t="s">
        <v>752</v>
      </c>
      <c r="G405" s="41"/>
      <c r="H405" s="41"/>
      <c r="I405" s="228"/>
      <c r="J405" s="41"/>
      <c r="K405" s="41"/>
      <c r="L405" s="45"/>
      <c r="M405" s="229"/>
      <c r="N405" s="230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183</v>
      </c>
      <c r="AU405" s="18" t="s">
        <v>85</v>
      </c>
    </row>
    <row r="406" s="2" customFormat="1" ht="16.5" customHeight="1">
      <c r="A406" s="39"/>
      <c r="B406" s="40"/>
      <c r="C406" s="213" t="s">
        <v>753</v>
      </c>
      <c r="D406" s="213" t="s">
        <v>174</v>
      </c>
      <c r="E406" s="214" t="s">
        <v>754</v>
      </c>
      <c r="F406" s="215" t="s">
        <v>755</v>
      </c>
      <c r="G406" s="216" t="s">
        <v>177</v>
      </c>
      <c r="H406" s="217">
        <v>3465</v>
      </c>
      <c r="I406" s="218"/>
      <c r="J406" s="219">
        <f>ROUND(I406*H406,2)</f>
        <v>0</v>
      </c>
      <c r="K406" s="215" t="s">
        <v>178</v>
      </c>
      <c r="L406" s="45"/>
      <c r="M406" s="220" t="s">
        <v>19</v>
      </c>
      <c r="N406" s="221" t="s">
        <v>46</v>
      </c>
      <c r="O406" s="85"/>
      <c r="P406" s="222">
        <f>O406*H406</f>
        <v>0</v>
      </c>
      <c r="Q406" s="222">
        <v>0.00025000000000000001</v>
      </c>
      <c r="R406" s="222">
        <f>Q406*H406</f>
        <v>0.86624999999999996</v>
      </c>
      <c r="S406" s="222">
        <v>0</v>
      </c>
      <c r="T406" s="223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24" t="s">
        <v>283</v>
      </c>
      <c r="AT406" s="224" t="s">
        <v>174</v>
      </c>
      <c r="AU406" s="224" t="s">
        <v>85</v>
      </c>
      <c r="AY406" s="18" t="s">
        <v>171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8" t="s">
        <v>83</v>
      </c>
      <c r="BK406" s="225">
        <f>ROUND(I406*H406,2)</f>
        <v>0</v>
      </c>
      <c r="BL406" s="18" t="s">
        <v>283</v>
      </c>
      <c r="BM406" s="224" t="s">
        <v>756</v>
      </c>
    </row>
    <row r="407" s="2" customFormat="1">
      <c r="A407" s="39"/>
      <c r="B407" s="40"/>
      <c r="C407" s="41"/>
      <c r="D407" s="226" t="s">
        <v>181</v>
      </c>
      <c r="E407" s="41"/>
      <c r="F407" s="227" t="s">
        <v>757</v>
      </c>
      <c r="G407" s="41"/>
      <c r="H407" s="41"/>
      <c r="I407" s="228"/>
      <c r="J407" s="41"/>
      <c r="K407" s="41"/>
      <c r="L407" s="45"/>
      <c r="M407" s="229"/>
      <c r="N407" s="230"/>
      <c r="O407" s="85"/>
      <c r="P407" s="85"/>
      <c r="Q407" s="85"/>
      <c r="R407" s="85"/>
      <c r="S407" s="85"/>
      <c r="T407" s="86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181</v>
      </c>
      <c r="AU407" s="18" t="s">
        <v>85</v>
      </c>
    </row>
    <row r="408" s="2" customFormat="1">
      <c r="A408" s="39"/>
      <c r="B408" s="40"/>
      <c r="C408" s="41"/>
      <c r="D408" s="231" t="s">
        <v>183</v>
      </c>
      <c r="E408" s="41"/>
      <c r="F408" s="232" t="s">
        <v>758</v>
      </c>
      <c r="G408" s="41"/>
      <c r="H408" s="41"/>
      <c r="I408" s="228"/>
      <c r="J408" s="41"/>
      <c r="K408" s="41"/>
      <c r="L408" s="45"/>
      <c r="M408" s="229"/>
      <c r="N408" s="230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183</v>
      </c>
      <c r="AU408" s="18" t="s">
        <v>85</v>
      </c>
    </row>
    <row r="409" s="13" customFormat="1">
      <c r="A409" s="13"/>
      <c r="B409" s="233"/>
      <c r="C409" s="234"/>
      <c r="D409" s="226" t="s">
        <v>185</v>
      </c>
      <c r="E409" s="235" t="s">
        <v>19</v>
      </c>
      <c r="F409" s="236" t="s">
        <v>759</v>
      </c>
      <c r="G409" s="234"/>
      <c r="H409" s="237">
        <v>3465</v>
      </c>
      <c r="I409" s="238"/>
      <c r="J409" s="234"/>
      <c r="K409" s="234"/>
      <c r="L409" s="239"/>
      <c r="M409" s="255"/>
      <c r="N409" s="256"/>
      <c r="O409" s="256"/>
      <c r="P409" s="256"/>
      <c r="Q409" s="256"/>
      <c r="R409" s="256"/>
      <c r="S409" s="256"/>
      <c r="T409" s="25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185</v>
      </c>
      <c r="AU409" s="243" t="s">
        <v>85</v>
      </c>
      <c r="AV409" s="13" t="s">
        <v>85</v>
      </c>
      <c r="AW409" s="13" t="s">
        <v>34</v>
      </c>
      <c r="AX409" s="13" t="s">
        <v>83</v>
      </c>
      <c r="AY409" s="243" t="s">
        <v>171</v>
      </c>
    </row>
    <row r="410" s="2" customFormat="1" ht="6.96" customHeight="1">
      <c r="A410" s="39"/>
      <c r="B410" s="60"/>
      <c r="C410" s="61"/>
      <c r="D410" s="61"/>
      <c r="E410" s="61"/>
      <c r="F410" s="61"/>
      <c r="G410" s="61"/>
      <c r="H410" s="61"/>
      <c r="I410" s="61"/>
      <c r="J410" s="61"/>
      <c r="K410" s="61"/>
      <c r="L410" s="45"/>
      <c r="M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</row>
  </sheetData>
  <sheetProtection sheet="1" autoFilter="0" formatColumns="0" formatRows="0" objects="1" scenarios="1" spinCount="100000" saltValue="m1Oz3+D+pmIWEZIEUon1zANP+udqqoqHjc7UN9+fNCJ7JVKuzjHq/Ng6hkpahokVz5gMbDCXCOODbYEwOYNXnA==" hashValue="/aB4ECR3lV4QwEWL2acWydTzysrVCiYhDDQor9vK8KVzqjy3TLuJ0chvP/iQNT3dGGS5CvI3WzR+MKoDieoafQ==" algorithmName="SHA-512" password="CC35"/>
  <autoFilter ref="C94:K409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4_01/342272245"/>
    <hyperlink ref="F105" r:id="rId2" display="https://podminky.urs.cz/item/CS_URS_2024_01/317944323"/>
    <hyperlink ref="F110" r:id="rId3" display="https://podminky.urs.cz/item/CS_URS_2024_01/413232221"/>
    <hyperlink ref="F114" r:id="rId4" display="https://podminky.urs.cz/item/CS_URS_2024_01/612142001"/>
    <hyperlink ref="F118" r:id="rId5" display="https://podminky.urs.cz/item/CS_URS_2024_02/612315302"/>
    <hyperlink ref="F122" r:id="rId6" display="https://podminky.urs.cz/item/CS_URS_2024_01/612321131"/>
    <hyperlink ref="F125" r:id="rId7" display="https://podminky.urs.cz/item/CS_URS_2024_01/619995001"/>
    <hyperlink ref="F130" r:id="rId8" display="https://podminky.urs.cz/item/CS_URS_2024_01/622225134"/>
    <hyperlink ref="F133" r:id="rId9" display="https://podminky.urs.cz/item/CS_URS_2024_01/631311136"/>
    <hyperlink ref="F137" r:id="rId10" display="https://podminky.urs.cz/item/CS_URS_2024_01/631312141"/>
    <hyperlink ref="F141" r:id="rId11" display="https://podminky.urs.cz/item/CS_URS_2024_01/632451441"/>
    <hyperlink ref="F145" r:id="rId12" display="https://podminky.urs.cz/item/CS_URS_2024_02/632681115"/>
    <hyperlink ref="F149" r:id="rId13" display="https://podminky.urs.cz/item/CS_URS_2024_02/632902221"/>
    <hyperlink ref="F153" r:id="rId14" display="https://podminky.urs.cz/item/CS_URS_2024_01/642944121"/>
    <hyperlink ref="F160" r:id="rId15" display="https://podminky.urs.cz/item/CS_URS_2024_01/949101111"/>
    <hyperlink ref="F164" r:id="rId16" display="https://podminky.urs.cz/item/CS_URS_2024_01/962031133"/>
    <hyperlink ref="F168" r:id="rId17" display="https://podminky.urs.cz/item/CS_URS_2025_01/962032230"/>
    <hyperlink ref="F172" r:id="rId18" display="https://podminky.urs.cz/item/CS_URS_2024_01/965043441"/>
    <hyperlink ref="F176" r:id="rId19" display="https://podminky.urs.cz/item/CS_URS_2024_01/965046111"/>
    <hyperlink ref="F180" r:id="rId20" display="https://podminky.urs.cz/item/CS_URS_2024_01/965046119"/>
    <hyperlink ref="F184" r:id="rId21" display="https://podminky.urs.cz/item/CS_URS_2024_01/965049112"/>
    <hyperlink ref="F187" r:id="rId22" display="https://podminky.urs.cz/item/CS_URS_2024_01/965081213"/>
    <hyperlink ref="F191" r:id="rId23" display="https://podminky.urs.cz/item/CS_URS_2024_01/965081611"/>
    <hyperlink ref="F195" r:id="rId24" display="https://podminky.urs.cz/item/CS_URS_2024_01/978021191"/>
    <hyperlink ref="F200" r:id="rId25" display="https://podminky.urs.cz/item/CS_URS_2024_01/997002511"/>
    <hyperlink ref="F203" r:id="rId26" display="https://podminky.urs.cz/item/CS_URS_2024_01/997002519"/>
    <hyperlink ref="F207" r:id="rId27" display="https://podminky.urs.cz/item/CS_URS_2024_01/997013111"/>
    <hyperlink ref="F210" r:id="rId28" display="https://podminky.urs.cz/item/CS_URS_2024_01/997013861"/>
    <hyperlink ref="F213" r:id="rId29" display="https://podminky.urs.cz/item/CS_URS_2024_01/997013862"/>
    <hyperlink ref="F216" r:id="rId30" display="https://podminky.urs.cz/item/CS_URS_2024_01/997013871"/>
    <hyperlink ref="F220" r:id="rId31" display="https://podminky.urs.cz/item/CS_URS_2024_01/998011008"/>
    <hyperlink ref="F225" r:id="rId32" display="https://podminky.urs.cz/item/CS_URS_2024_01/763111431"/>
    <hyperlink ref="F229" r:id="rId33" display="https://podminky.urs.cz/item/CS_URS_2024_01/763135102.1"/>
    <hyperlink ref="F237" r:id="rId34" display="https://podminky.urs.cz/item/CS_URS_2024_01/763431803"/>
    <hyperlink ref="F240" r:id="rId35" display="https://podminky.urs.cz/item/CS_URS_2024_01/775591197"/>
    <hyperlink ref="F246" r:id="rId36" display="https://podminky.urs.cz/item/CS_URS_2024_01/998763321"/>
    <hyperlink ref="F250" r:id="rId37" display="https://podminky.urs.cz/item/CS_URS_2024_01/764226444"/>
    <hyperlink ref="F254" r:id="rId38" display="https://podminky.urs.cz/item/CS_URS_2024_01/766660002"/>
    <hyperlink ref="F263" r:id="rId39" display="https://podminky.urs.cz/item/CS_URS_2024_01/766660717"/>
    <hyperlink ref="F273" r:id="rId40" display="https://podminky.urs.cz/item/CS_URS_2024_01/766662811"/>
    <hyperlink ref="F276" r:id="rId41" display="https://podminky.urs.cz/item/CS_URS_2024_01/766691914"/>
    <hyperlink ref="F279" r:id="rId42" display="https://podminky.urs.cz/item/CS_URS_2024_01/775429121"/>
    <hyperlink ref="F284" r:id="rId43" display="https://podminky.urs.cz/item/CS_URS_2024_01/767610126"/>
    <hyperlink ref="F290" r:id="rId44" display="https://podminky.urs.cz/item/CS_URS_2024_01/767620718"/>
    <hyperlink ref="F295" r:id="rId45" display="https://podminky.urs.cz/item/CS_URS_2024_01/998767121"/>
    <hyperlink ref="F299" r:id="rId46" display="https://podminky.urs.cz/item/CS_URS_2024_01/776111116"/>
    <hyperlink ref="F303" r:id="rId47" display="https://podminky.urs.cz/item/CS_URS_2024_01/776111127"/>
    <hyperlink ref="F306" r:id="rId48" display="https://podminky.urs.cz/item/CS_URS_2024_01/776111311"/>
    <hyperlink ref="F309" r:id="rId49" display="https://podminky.urs.cz/item/CS_URS_2024_01/776121112"/>
    <hyperlink ref="F312" r:id="rId50" display="https://podminky.urs.cz/item/CS_URS_2024_01/776141124"/>
    <hyperlink ref="F315" r:id="rId51" display="https://podminky.urs.cz/item/CS_URS_2024_01/776201812"/>
    <hyperlink ref="F318" r:id="rId52" display="https://podminky.urs.cz/item/CS_URS_2024_01/776221111"/>
    <hyperlink ref="F324" r:id="rId53" display="https://podminky.urs.cz/item/CS_URS_2024_01/776410811"/>
    <hyperlink ref="F327" r:id="rId54" display="https://podminky.urs.cz/item/CS_URS_2024_01/776411222"/>
    <hyperlink ref="F330" r:id="rId55" display="https://podminky.urs.cz/item/CS_URS_2024_01/998776111"/>
    <hyperlink ref="F334" r:id="rId56" display="https://podminky.urs.cz/item/CS_URS_2024_01/781121011"/>
    <hyperlink ref="F340" r:id="rId57" display="https://podminky.urs.cz/item/CS_URS_2024_01/781151031"/>
    <hyperlink ref="F343" r:id="rId58" display="https://podminky.urs.cz/item/CS_URS_2024_01/781151041"/>
    <hyperlink ref="F347" r:id="rId59" display="https://podminky.urs.cz/item/CS_URS_2024_01/781473810"/>
    <hyperlink ref="F351" r:id="rId60" display="https://podminky.urs.cz/item/CS_URS_2024_01/781474154"/>
    <hyperlink ref="F358" r:id="rId61" display="https://podminky.urs.cz/item/CS_URS_2024_01/781477114"/>
    <hyperlink ref="F361" r:id="rId62" display="https://podminky.urs.cz/item/CS_URS_2024_01/781494511"/>
    <hyperlink ref="F364" r:id="rId63" display="https://podminky.urs.cz/item/CS_URS_2024_01/781495115"/>
    <hyperlink ref="F367" r:id="rId64" display="https://podminky.urs.cz/item/CS_URS_2024_01/998781111"/>
    <hyperlink ref="F371" r:id="rId65" display="https://podminky.urs.cz/item/CS_URS_2024_01/783301303"/>
    <hyperlink ref="F374" r:id="rId66" display="https://podminky.urs.cz/item/CS_URS_2024_01/783301401"/>
    <hyperlink ref="F377" r:id="rId67" display="https://podminky.urs.cz/item/CS_URS_2024_01/783314101"/>
    <hyperlink ref="F380" r:id="rId68" display="https://podminky.urs.cz/item/CS_URS_2024_01/783315101"/>
    <hyperlink ref="F383" r:id="rId69" display="https://podminky.urs.cz/item/CS_URS_2024_01/783317101"/>
    <hyperlink ref="F386" r:id="rId70" display="https://podminky.urs.cz/item/CS_URS_2024_01/783343101"/>
    <hyperlink ref="F390" r:id="rId71" display="https://podminky.urs.cz/item/CS_URS_2024_01/784171101"/>
    <hyperlink ref="F395" r:id="rId72" display="https://podminky.urs.cz/item/CS_URS_2024_01/784171111"/>
    <hyperlink ref="F398" r:id="rId73" display="https://podminky.urs.cz/item/CS_URS_2024_01/784171121"/>
    <hyperlink ref="F401" r:id="rId74" display="https://podminky.urs.cz/item/CS_URS_2024_01/784181101"/>
    <hyperlink ref="F405" r:id="rId75" display="https://podminky.urs.cz/item/CS_URS_2024_01/784221131"/>
    <hyperlink ref="F408" r:id="rId76" display="https://podminky.urs.cz/item/CS_URS_2024_01/7843510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134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760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18. 6. 2024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29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3" t="s">
        <v>26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37</v>
      </c>
      <c r="F24" s="39"/>
      <c r="G24" s="39"/>
      <c r="H24" s="39"/>
      <c r="I24" s="143" t="s">
        <v>29</v>
      </c>
      <c r="J24" s="134" t="s">
        <v>38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ROUND(J87,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ROUND((SUM(BE87:BE302)),  2)</f>
        <v>0</v>
      </c>
      <c r="G33" s="39"/>
      <c r="H33" s="39"/>
      <c r="I33" s="158">
        <v>0.20999999999999999</v>
      </c>
      <c r="J33" s="157">
        <f>ROUND(((SUM(BE87:BE302))*I33),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ROUND((SUM(BF87:BF302)),  2)</f>
        <v>0</v>
      </c>
      <c r="G34" s="39"/>
      <c r="H34" s="39"/>
      <c r="I34" s="158">
        <v>0.12</v>
      </c>
      <c r="J34" s="157">
        <f>ROUND(((SUM(BF87:BF302))*I34),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ROUND((SUM(BG87:BG302)),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ROUND((SUM(BH87:BH302)),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ROUND((SUM(BI87:BI302)),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Expektace_03_25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134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ZTI (VODA, KANALIZACE, ÚT)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parc.č. 650/40, 650/39, 650/38</v>
      </c>
      <c r="G52" s="41"/>
      <c r="H52" s="41"/>
      <c r="I52" s="33" t="s">
        <v>23</v>
      </c>
      <c r="J52" s="73" t="str">
        <f>IF(J12="","",J12)</f>
        <v>18. 6. 2024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137</v>
      </c>
      <c r="D57" s="172"/>
      <c r="E57" s="172"/>
      <c r="F57" s="172"/>
      <c r="G57" s="172"/>
      <c r="H57" s="172"/>
      <c r="I57" s="172"/>
      <c r="J57" s="173" t="s">
        <v>138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9" customFormat="1" ht="24.96" customHeight="1">
      <c r="A60" s="9"/>
      <c r="B60" s="175"/>
      <c r="C60" s="176"/>
      <c r="D60" s="177" t="s">
        <v>147</v>
      </c>
      <c r="E60" s="178"/>
      <c r="F60" s="178"/>
      <c r="G60" s="178"/>
      <c r="H60" s="178"/>
      <c r="I60" s="178"/>
      <c r="J60" s="179">
        <f>J88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761</v>
      </c>
      <c r="E61" s="183"/>
      <c r="F61" s="183"/>
      <c r="G61" s="183"/>
      <c r="H61" s="183"/>
      <c r="I61" s="183"/>
      <c r="J61" s="184">
        <f>J89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762</v>
      </c>
      <c r="E62" s="183"/>
      <c r="F62" s="183"/>
      <c r="G62" s="183"/>
      <c r="H62" s="183"/>
      <c r="I62" s="183"/>
      <c r="J62" s="184">
        <f>J158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763</v>
      </c>
      <c r="E63" s="183"/>
      <c r="F63" s="183"/>
      <c r="G63" s="183"/>
      <c r="H63" s="183"/>
      <c r="I63" s="183"/>
      <c r="J63" s="184">
        <f>J217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764</v>
      </c>
      <c r="E64" s="183"/>
      <c r="F64" s="183"/>
      <c r="G64" s="183"/>
      <c r="H64" s="183"/>
      <c r="I64" s="183"/>
      <c r="J64" s="184">
        <f>J245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1"/>
      <c r="C65" s="126"/>
      <c r="D65" s="182" t="s">
        <v>765</v>
      </c>
      <c r="E65" s="183"/>
      <c r="F65" s="183"/>
      <c r="G65" s="183"/>
      <c r="H65" s="183"/>
      <c r="I65" s="183"/>
      <c r="J65" s="184">
        <f>J252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766</v>
      </c>
      <c r="E66" s="183"/>
      <c r="F66" s="183"/>
      <c r="G66" s="183"/>
      <c r="H66" s="183"/>
      <c r="I66" s="183"/>
      <c r="J66" s="184">
        <f>J267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5"/>
      <c r="C67" s="176"/>
      <c r="D67" s="177" t="s">
        <v>767</v>
      </c>
      <c r="E67" s="178"/>
      <c r="F67" s="178"/>
      <c r="G67" s="178"/>
      <c r="H67" s="178"/>
      <c r="I67" s="178"/>
      <c r="J67" s="179">
        <f>J284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Expektace_03_25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134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02 - ZTI (VODA, KANALIZACE, ÚT)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parc.č. 650/40, 650/39, 650/38</v>
      </c>
      <c r="G81" s="41"/>
      <c r="H81" s="41"/>
      <c r="I81" s="33" t="s">
        <v>23</v>
      </c>
      <c r="J81" s="73" t="str">
        <f>IF(J12="","",J12)</f>
        <v>18. 6. 2024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Nemocnice ve Frýdku-Místku, p.o.</v>
      </c>
      <c r="G83" s="41"/>
      <c r="H83" s="41"/>
      <c r="I83" s="33" t="s">
        <v>32</v>
      </c>
      <c r="J83" s="37" t="str">
        <f>E21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35</v>
      </c>
      <c r="J84" s="37" t="str">
        <f>E24</f>
        <v>Amun Pro s.r.o.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157</v>
      </c>
      <c r="D86" s="189" t="s">
        <v>60</v>
      </c>
      <c r="E86" s="189" t="s">
        <v>56</v>
      </c>
      <c r="F86" s="189" t="s">
        <v>57</v>
      </c>
      <c r="G86" s="189" t="s">
        <v>158</v>
      </c>
      <c r="H86" s="189" t="s">
        <v>159</v>
      </c>
      <c r="I86" s="189" t="s">
        <v>160</v>
      </c>
      <c r="J86" s="189" t="s">
        <v>138</v>
      </c>
      <c r="K86" s="190" t="s">
        <v>161</v>
      </c>
      <c r="L86" s="191"/>
      <c r="M86" s="93" t="s">
        <v>19</v>
      </c>
      <c r="N86" s="94" t="s">
        <v>45</v>
      </c>
      <c r="O86" s="94" t="s">
        <v>162</v>
      </c>
      <c r="P86" s="94" t="s">
        <v>163</v>
      </c>
      <c r="Q86" s="94" t="s">
        <v>164</v>
      </c>
      <c r="R86" s="94" t="s">
        <v>165</v>
      </c>
      <c r="S86" s="94" t="s">
        <v>166</v>
      </c>
      <c r="T86" s="95" t="s">
        <v>167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168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P88+P284</f>
        <v>0</v>
      </c>
      <c r="Q87" s="97"/>
      <c r="R87" s="194">
        <f>R88+R284</f>
        <v>0.14467779579999998</v>
      </c>
      <c r="S87" s="97"/>
      <c r="T87" s="195">
        <f>T88+T284</f>
        <v>0.16722999999999999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74</v>
      </c>
      <c r="AU87" s="18" t="s">
        <v>139</v>
      </c>
      <c r="BK87" s="196">
        <f>BK88+BK284</f>
        <v>0</v>
      </c>
    </row>
    <row r="88" s="12" customFormat="1" ht="25.92" customHeight="1">
      <c r="A88" s="12"/>
      <c r="B88" s="197"/>
      <c r="C88" s="198"/>
      <c r="D88" s="199" t="s">
        <v>74</v>
      </c>
      <c r="E88" s="200" t="s">
        <v>402</v>
      </c>
      <c r="F88" s="200" t="s">
        <v>403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P89+P158+P217+P245+P252+P267</f>
        <v>0</v>
      </c>
      <c r="Q88" s="205"/>
      <c r="R88" s="206">
        <f>R89+R158+R217+R245+R252+R267</f>
        <v>0.14467779579999998</v>
      </c>
      <c r="S88" s="205"/>
      <c r="T88" s="207">
        <f>T89+T158+T217+T245+T252+T267</f>
        <v>0.16722999999999999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85</v>
      </c>
      <c r="AT88" s="209" t="s">
        <v>74</v>
      </c>
      <c r="AU88" s="209" t="s">
        <v>75</v>
      </c>
      <c r="AY88" s="208" t="s">
        <v>171</v>
      </c>
      <c r="BK88" s="210">
        <f>BK89+BK158+BK217+BK245+BK252+BK267</f>
        <v>0</v>
      </c>
    </row>
    <row r="89" s="12" customFormat="1" ht="22.8" customHeight="1">
      <c r="A89" s="12"/>
      <c r="B89" s="197"/>
      <c r="C89" s="198"/>
      <c r="D89" s="199" t="s">
        <v>74</v>
      </c>
      <c r="E89" s="211" t="s">
        <v>768</v>
      </c>
      <c r="F89" s="211" t="s">
        <v>769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SUM(P90:P157)</f>
        <v>0</v>
      </c>
      <c r="Q89" s="205"/>
      <c r="R89" s="206">
        <f>SUM(R90:R157)</f>
        <v>0.03175625</v>
      </c>
      <c r="S89" s="205"/>
      <c r="T89" s="207">
        <f>SUM(T90:T157)</f>
        <v>0.040989999999999999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85</v>
      </c>
      <c r="AT89" s="209" t="s">
        <v>74</v>
      </c>
      <c r="AU89" s="209" t="s">
        <v>83</v>
      </c>
      <c r="AY89" s="208" t="s">
        <v>171</v>
      </c>
      <c r="BK89" s="210">
        <f>SUM(BK90:BK157)</f>
        <v>0</v>
      </c>
    </row>
    <row r="90" s="2" customFormat="1" ht="16.5" customHeight="1">
      <c r="A90" s="39"/>
      <c r="B90" s="40"/>
      <c r="C90" s="213" t="s">
        <v>83</v>
      </c>
      <c r="D90" s="213" t="s">
        <v>174</v>
      </c>
      <c r="E90" s="214" t="s">
        <v>770</v>
      </c>
      <c r="F90" s="215" t="s">
        <v>771</v>
      </c>
      <c r="G90" s="216" t="s">
        <v>199</v>
      </c>
      <c r="H90" s="217">
        <v>1</v>
      </c>
      <c r="I90" s="218"/>
      <c r="J90" s="219">
        <f>ROUND(I90*H90,2)</f>
        <v>0</v>
      </c>
      <c r="K90" s="215" t="s">
        <v>307</v>
      </c>
      <c r="L90" s="45"/>
      <c r="M90" s="220" t="s">
        <v>19</v>
      </c>
      <c r="N90" s="221" t="s">
        <v>46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283</v>
      </c>
      <c r="AT90" s="224" t="s">
        <v>174</v>
      </c>
      <c r="AU90" s="224" t="s">
        <v>85</v>
      </c>
      <c r="AY90" s="18" t="s">
        <v>171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83</v>
      </c>
      <c r="BK90" s="225">
        <f>ROUND(I90*H90,2)</f>
        <v>0</v>
      </c>
      <c r="BL90" s="18" t="s">
        <v>283</v>
      </c>
      <c r="BM90" s="224" t="s">
        <v>772</v>
      </c>
    </row>
    <row r="91" s="2" customFormat="1">
      <c r="A91" s="39"/>
      <c r="B91" s="40"/>
      <c r="C91" s="41"/>
      <c r="D91" s="226" t="s">
        <v>181</v>
      </c>
      <c r="E91" s="41"/>
      <c r="F91" s="227" t="s">
        <v>771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181</v>
      </c>
      <c r="AU91" s="18" t="s">
        <v>85</v>
      </c>
    </row>
    <row r="92" s="2" customFormat="1">
      <c r="A92" s="39"/>
      <c r="B92" s="40"/>
      <c r="C92" s="41"/>
      <c r="D92" s="231" t="s">
        <v>183</v>
      </c>
      <c r="E92" s="41"/>
      <c r="F92" s="232" t="s">
        <v>773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183</v>
      </c>
      <c r="AU92" s="18" t="s">
        <v>85</v>
      </c>
    </row>
    <row r="93" s="2" customFormat="1">
      <c r="A93" s="39"/>
      <c r="B93" s="40"/>
      <c r="C93" s="41"/>
      <c r="D93" s="226" t="s">
        <v>194</v>
      </c>
      <c r="E93" s="41"/>
      <c r="F93" s="244" t="s">
        <v>774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194</v>
      </c>
      <c r="AU93" s="18" t="s">
        <v>85</v>
      </c>
    </row>
    <row r="94" s="2" customFormat="1" ht="16.5" customHeight="1">
      <c r="A94" s="39"/>
      <c r="B94" s="40"/>
      <c r="C94" s="213" t="s">
        <v>85</v>
      </c>
      <c r="D94" s="213" t="s">
        <v>174</v>
      </c>
      <c r="E94" s="214" t="s">
        <v>775</v>
      </c>
      <c r="F94" s="215" t="s">
        <v>776</v>
      </c>
      <c r="G94" s="216" t="s">
        <v>227</v>
      </c>
      <c r="H94" s="217">
        <v>3</v>
      </c>
      <c r="I94" s="218"/>
      <c r="J94" s="219">
        <f>ROUND(I94*H94,2)</f>
        <v>0</v>
      </c>
      <c r="K94" s="215" t="s">
        <v>307</v>
      </c>
      <c r="L94" s="45"/>
      <c r="M94" s="220" t="s">
        <v>19</v>
      </c>
      <c r="N94" s="221" t="s">
        <v>46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0.0020999999999999999</v>
      </c>
      <c r="T94" s="223">
        <f>S94*H94</f>
        <v>0.0063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283</v>
      </c>
      <c r="AT94" s="224" t="s">
        <v>174</v>
      </c>
      <c r="AU94" s="224" t="s">
        <v>85</v>
      </c>
      <c r="AY94" s="18" t="s">
        <v>171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83</v>
      </c>
      <c r="BK94" s="225">
        <f>ROUND(I94*H94,2)</f>
        <v>0</v>
      </c>
      <c r="BL94" s="18" t="s">
        <v>283</v>
      </c>
      <c r="BM94" s="224" t="s">
        <v>777</v>
      </c>
    </row>
    <row r="95" s="2" customFormat="1">
      <c r="A95" s="39"/>
      <c r="B95" s="40"/>
      <c r="C95" s="41"/>
      <c r="D95" s="226" t="s">
        <v>181</v>
      </c>
      <c r="E95" s="41"/>
      <c r="F95" s="227" t="s">
        <v>776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181</v>
      </c>
      <c r="AU95" s="18" t="s">
        <v>85</v>
      </c>
    </row>
    <row r="96" s="2" customFormat="1">
      <c r="A96" s="39"/>
      <c r="B96" s="40"/>
      <c r="C96" s="41"/>
      <c r="D96" s="231" t="s">
        <v>183</v>
      </c>
      <c r="E96" s="41"/>
      <c r="F96" s="232" t="s">
        <v>778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183</v>
      </c>
      <c r="AU96" s="18" t="s">
        <v>85</v>
      </c>
    </row>
    <row r="97" s="2" customFormat="1" ht="16.5" customHeight="1">
      <c r="A97" s="39"/>
      <c r="B97" s="40"/>
      <c r="C97" s="213" t="s">
        <v>172</v>
      </c>
      <c r="D97" s="213" t="s">
        <v>174</v>
      </c>
      <c r="E97" s="214" t="s">
        <v>779</v>
      </c>
      <c r="F97" s="215" t="s">
        <v>780</v>
      </c>
      <c r="G97" s="216" t="s">
        <v>227</v>
      </c>
      <c r="H97" s="217">
        <v>1</v>
      </c>
      <c r="I97" s="218"/>
      <c r="J97" s="219">
        <f>ROUND(I97*H97,2)</f>
        <v>0</v>
      </c>
      <c r="K97" s="215" t="s">
        <v>307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0.00198</v>
      </c>
      <c r="T97" s="223">
        <f>S97*H97</f>
        <v>0.00198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283</v>
      </c>
      <c r="AT97" s="224" t="s">
        <v>174</v>
      </c>
      <c r="AU97" s="224" t="s">
        <v>85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283</v>
      </c>
      <c r="BM97" s="224" t="s">
        <v>781</v>
      </c>
    </row>
    <row r="98" s="2" customFormat="1">
      <c r="A98" s="39"/>
      <c r="B98" s="40"/>
      <c r="C98" s="41"/>
      <c r="D98" s="226" t="s">
        <v>181</v>
      </c>
      <c r="E98" s="41"/>
      <c r="F98" s="227" t="s">
        <v>780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85</v>
      </c>
    </row>
    <row r="99" s="2" customFormat="1">
      <c r="A99" s="39"/>
      <c r="B99" s="40"/>
      <c r="C99" s="41"/>
      <c r="D99" s="231" t="s">
        <v>183</v>
      </c>
      <c r="E99" s="41"/>
      <c r="F99" s="232" t="s">
        <v>782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183</v>
      </c>
      <c r="AU99" s="18" t="s">
        <v>85</v>
      </c>
    </row>
    <row r="100" s="2" customFormat="1" ht="16.5" customHeight="1">
      <c r="A100" s="39"/>
      <c r="B100" s="40"/>
      <c r="C100" s="213" t="s">
        <v>179</v>
      </c>
      <c r="D100" s="213" t="s">
        <v>174</v>
      </c>
      <c r="E100" s="214" t="s">
        <v>783</v>
      </c>
      <c r="F100" s="215" t="s">
        <v>784</v>
      </c>
      <c r="G100" s="216" t="s">
        <v>199</v>
      </c>
      <c r="H100" s="217">
        <v>2</v>
      </c>
      <c r="I100" s="218"/>
      <c r="J100" s="219">
        <f>ROUND(I100*H100,2)</f>
        <v>0</v>
      </c>
      <c r="K100" s="215" t="s">
        <v>307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0.00050000000000000001</v>
      </c>
      <c r="R100" s="222">
        <f>Q100*H100</f>
        <v>0.001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283</v>
      </c>
      <c r="AT100" s="224" t="s">
        <v>174</v>
      </c>
      <c r="AU100" s="224" t="s">
        <v>85</v>
      </c>
      <c r="AY100" s="18" t="s">
        <v>171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283</v>
      </c>
      <c r="BM100" s="224" t="s">
        <v>785</v>
      </c>
    </row>
    <row r="101" s="2" customFormat="1">
      <c r="A101" s="39"/>
      <c r="B101" s="40"/>
      <c r="C101" s="41"/>
      <c r="D101" s="226" t="s">
        <v>181</v>
      </c>
      <c r="E101" s="41"/>
      <c r="F101" s="227" t="s">
        <v>784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181</v>
      </c>
      <c r="AU101" s="18" t="s">
        <v>85</v>
      </c>
    </row>
    <row r="102" s="2" customFormat="1">
      <c r="A102" s="39"/>
      <c r="B102" s="40"/>
      <c r="C102" s="41"/>
      <c r="D102" s="231" t="s">
        <v>183</v>
      </c>
      <c r="E102" s="41"/>
      <c r="F102" s="232" t="s">
        <v>786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183</v>
      </c>
      <c r="AU102" s="18" t="s">
        <v>85</v>
      </c>
    </row>
    <row r="103" s="2" customFormat="1" ht="16.5" customHeight="1">
      <c r="A103" s="39"/>
      <c r="B103" s="40"/>
      <c r="C103" s="213" t="s">
        <v>211</v>
      </c>
      <c r="D103" s="213" t="s">
        <v>174</v>
      </c>
      <c r="E103" s="214" t="s">
        <v>787</v>
      </c>
      <c r="F103" s="215" t="s">
        <v>788</v>
      </c>
      <c r="G103" s="216" t="s">
        <v>199</v>
      </c>
      <c r="H103" s="217">
        <v>2</v>
      </c>
      <c r="I103" s="218"/>
      <c r="J103" s="219">
        <f>ROUND(I103*H103,2)</f>
        <v>0</v>
      </c>
      <c r="K103" s="215" t="s">
        <v>307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0.0017945999999999999</v>
      </c>
      <c r="R103" s="222">
        <f>Q103*H103</f>
        <v>0.0035891999999999999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283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283</v>
      </c>
      <c r="BM103" s="224" t="s">
        <v>789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788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2" customFormat="1">
      <c r="A105" s="39"/>
      <c r="B105" s="40"/>
      <c r="C105" s="41"/>
      <c r="D105" s="231" t="s">
        <v>183</v>
      </c>
      <c r="E105" s="41"/>
      <c r="F105" s="232" t="s">
        <v>790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183</v>
      </c>
      <c r="AU105" s="18" t="s">
        <v>85</v>
      </c>
    </row>
    <row r="106" s="2" customFormat="1" ht="16.5" customHeight="1">
      <c r="A106" s="39"/>
      <c r="B106" s="40"/>
      <c r="C106" s="213" t="s">
        <v>203</v>
      </c>
      <c r="D106" s="213" t="s">
        <v>174</v>
      </c>
      <c r="E106" s="214" t="s">
        <v>791</v>
      </c>
      <c r="F106" s="215" t="s">
        <v>792</v>
      </c>
      <c r="G106" s="216" t="s">
        <v>199</v>
      </c>
      <c r="H106" s="217">
        <v>2</v>
      </c>
      <c r="I106" s="218"/>
      <c r="J106" s="219">
        <f>ROUND(I106*H106,2)</f>
        <v>0</v>
      </c>
      <c r="K106" s="215" t="s">
        <v>307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0.00031</v>
      </c>
      <c r="R106" s="222">
        <f>Q106*H106</f>
        <v>0.00062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283</v>
      </c>
      <c r="AT106" s="224" t="s">
        <v>174</v>
      </c>
      <c r="AU106" s="224" t="s">
        <v>85</v>
      </c>
      <c r="AY106" s="18" t="s">
        <v>171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283</v>
      </c>
      <c r="BM106" s="224" t="s">
        <v>793</v>
      </c>
    </row>
    <row r="107" s="2" customFormat="1">
      <c r="A107" s="39"/>
      <c r="B107" s="40"/>
      <c r="C107" s="41"/>
      <c r="D107" s="226" t="s">
        <v>181</v>
      </c>
      <c r="E107" s="41"/>
      <c r="F107" s="227" t="s">
        <v>792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181</v>
      </c>
      <c r="AU107" s="18" t="s">
        <v>85</v>
      </c>
    </row>
    <row r="108" s="2" customFormat="1">
      <c r="A108" s="39"/>
      <c r="B108" s="40"/>
      <c r="C108" s="41"/>
      <c r="D108" s="231" t="s">
        <v>183</v>
      </c>
      <c r="E108" s="41"/>
      <c r="F108" s="232" t="s">
        <v>794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183</v>
      </c>
      <c r="AU108" s="18" t="s">
        <v>85</v>
      </c>
    </row>
    <row r="109" s="2" customFormat="1" ht="16.5" customHeight="1">
      <c r="A109" s="39"/>
      <c r="B109" s="40"/>
      <c r="C109" s="213" t="s">
        <v>224</v>
      </c>
      <c r="D109" s="213" t="s">
        <v>174</v>
      </c>
      <c r="E109" s="214" t="s">
        <v>795</v>
      </c>
      <c r="F109" s="215" t="s">
        <v>796</v>
      </c>
      <c r="G109" s="216" t="s">
        <v>199</v>
      </c>
      <c r="H109" s="217">
        <v>2</v>
      </c>
      <c r="I109" s="218"/>
      <c r="J109" s="219">
        <f>ROUND(I109*H109,2)</f>
        <v>0</v>
      </c>
      <c r="K109" s="215" t="s">
        <v>307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0.0010046</v>
      </c>
      <c r="R109" s="222">
        <f>Q109*H109</f>
        <v>0.0020092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283</v>
      </c>
      <c r="AT109" s="224" t="s">
        <v>174</v>
      </c>
      <c r="AU109" s="224" t="s">
        <v>85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283</v>
      </c>
      <c r="BM109" s="224" t="s">
        <v>797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796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85</v>
      </c>
    </row>
    <row r="111" s="2" customFormat="1">
      <c r="A111" s="39"/>
      <c r="B111" s="40"/>
      <c r="C111" s="41"/>
      <c r="D111" s="231" t="s">
        <v>183</v>
      </c>
      <c r="E111" s="41"/>
      <c r="F111" s="232" t="s">
        <v>798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183</v>
      </c>
      <c r="AU111" s="18" t="s">
        <v>85</v>
      </c>
    </row>
    <row r="112" s="2" customFormat="1" ht="16.5" customHeight="1">
      <c r="A112" s="39"/>
      <c r="B112" s="40"/>
      <c r="C112" s="213" t="s">
        <v>231</v>
      </c>
      <c r="D112" s="213" t="s">
        <v>174</v>
      </c>
      <c r="E112" s="214" t="s">
        <v>799</v>
      </c>
      <c r="F112" s="215" t="s">
        <v>800</v>
      </c>
      <c r="G112" s="216" t="s">
        <v>227</v>
      </c>
      <c r="H112" s="217">
        <v>16</v>
      </c>
      <c r="I112" s="218"/>
      <c r="J112" s="219">
        <f>ROUND(I112*H112,2)</f>
        <v>0</v>
      </c>
      <c r="K112" s="215" t="s">
        <v>307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0.00037875000000000002</v>
      </c>
      <c r="R112" s="222">
        <f>Q112*H112</f>
        <v>0.0060600000000000003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283</v>
      </c>
      <c r="AT112" s="224" t="s">
        <v>174</v>
      </c>
      <c r="AU112" s="224" t="s">
        <v>85</v>
      </c>
      <c r="AY112" s="18" t="s">
        <v>171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283</v>
      </c>
      <c r="BM112" s="224" t="s">
        <v>801</v>
      </c>
    </row>
    <row r="113" s="2" customFormat="1">
      <c r="A113" s="39"/>
      <c r="B113" s="40"/>
      <c r="C113" s="41"/>
      <c r="D113" s="226" t="s">
        <v>181</v>
      </c>
      <c r="E113" s="41"/>
      <c r="F113" s="227" t="s">
        <v>800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181</v>
      </c>
      <c r="AU113" s="18" t="s">
        <v>85</v>
      </c>
    </row>
    <row r="114" s="2" customFormat="1">
      <c r="A114" s="39"/>
      <c r="B114" s="40"/>
      <c r="C114" s="41"/>
      <c r="D114" s="231" t="s">
        <v>183</v>
      </c>
      <c r="E114" s="41"/>
      <c r="F114" s="232" t="s">
        <v>802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183</v>
      </c>
      <c r="AU114" s="18" t="s">
        <v>85</v>
      </c>
    </row>
    <row r="115" s="13" customFormat="1">
      <c r="A115" s="13"/>
      <c r="B115" s="233"/>
      <c r="C115" s="234"/>
      <c r="D115" s="226" t="s">
        <v>185</v>
      </c>
      <c r="E115" s="235" t="s">
        <v>19</v>
      </c>
      <c r="F115" s="236" t="s">
        <v>803</v>
      </c>
      <c r="G115" s="234"/>
      <c r="H115" s="237">
        <v>16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185</v>
      </c>
      <c r="AU115" s="243" t="s">
        <v>85</v>
      </c>
      <c r="AV115" s="13" t="s">
        <v>85</v>
      </c>
      <c r="AW115" s="13" t="s">
        <v>34</v>
      </c>
      <c r="AX115" s="13" t="s">
        <v>75</v>
      </c>
      <c r="AY115" s="243" t="s">
        <v>171</v>
      </c>
    </row>
    <row r="116" s="14" customFormat="1">
      <c r="A116" s="14"/>
      <c r="B116" s="258"/>
      <c r="C116" s="259"/>
      <c r="D116" s="226" t="s">
        <v>185</v>
      </c>
      <c r="E116" s="260" t="s">
        <v>19</v>
      </c>
      <c r="F116" s="261" t="s">
        <v>804</v>
      </c>
      <c r="G116" s="259"/>
      <c r="H116" s="262">
        <v>16</v>
      </c>
      <c r="I116" s="263"/>
      <c r="J116" s="259"/>
      <c r="K116" s="259"/>
      <c r="L116" s="264"/>
      <c r="M116" s="265"/>
      <c r="N116" s="266"/>
      <c r="O116" s="266"/>
      <c r="P116" s="266"/>
      <c r="Q116" s="266"/>
      <c r="R116" s="266"/>
      <c r="S116" s="266"/>
      <c r="T116" s="26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8" t="s">
        <v>185</v>
      </c>
      <c r="AU116" s="268" t="s">
        <v>85</v>
      </c>
      <c r="AV116" s="14" t="s">
        <v>179</v>
      </c>
      <c r="AW116" s="14" t="s">
        <v>34</v>
      </c>
      <c r="AX116" s="14" t="s">
        <v>83</v>
      </c>
      <c r="AY116" s="268" t="s">
        <v>171</v>
      </c>
    </row>
    <row r="117" s="2" customFormat="1" ht="16.5" customHeight="1">
      <c r="A117" s="39"/>
      <c r="B117" s="40"/>
      <c r="C117" s="213" t="s">
        <v>236</v>
      </c>
      <c r="D117" s="213" t="s">
        <v>174</v>
      </c>
      <c r="E117" s="214" t="s">
        <v>805</v>
      </c>
      <c r="F117" s="215" t="s">
        <v>806</v>
      </c>
      <c r="G117" s="216" t="s">
        <v>227</v>
      </c>
      <c r="H117" s="217">
        <v>9</v>
      </c>
      <c r="I117" s="218"/>
      <c r="J117" s="219">
        <f>ROUND(I117*H117,2)</f>
        <v>0</v>
      </c>
      <c r="K117" s="215" t="s">
        <v>307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0.00055975000000000003</v>
      </c>
      <c r="R117" s="222">
        <f>Q117*H117</f>
        <v>0.0050377500000000006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283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283</v>
      </c>
      <c r="BM117" s="224" t="s">
        <v>807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806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2" customFormat="1">
      <c r="A119" s="39"/>
      <c r="B119" s="40"/>
      <c r="C119" s="41"/>
      <c r="D119" s="231" t="s">
        <v>183</v>
      </c>
      <c r="E119" s="41"/>
      <c r="F119" s="232" t="s">
        <v>808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183</v>
      </c>
      <c r="AU119" s="18" t="s">
        <v>85</v>
      </c>
    </row>
    <row r="120" s="13" customFormat="1">
      <c r="A120" s="13"/>
      <c r="B120" s="233"/>
      <c r="C120" s="234"/>
      <c r="D120" s="226" t="s">
        <v>185</v>
      </c>
      <c r="E120" s="235" t="s">
        <v>19</v>
      </c>
      <c r="F120" s="236" t="s">
        <v>809</v>
      </c>
      <c r="G120" s="234"/>
      <c r="H120" s="237">
        <v>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185</v>
      </c>
      <c r="AU120" s="243" t="s">
        <v>85</v>
      </c>
      <c r="AV120" s="13" t="s">
        <v>85</v>
      </c>
      <c r="AW120" s="13" t="s">
        <v>34</v>
      </c>
      <c r="AX120" s="13" t="s">
        <v>75</v>
      </c>
      <c r="AY120" s="243" t="s">
        <v>171</v>
      </c>
    </row>
    <row r="121" s="14" customFormat="1">
      <c r="A121" s="14"/>
      <c r="B121" s="258"/>
      <c r="C121" s="259"/>
      <c r="D121" s="226" t="s">
        <v>185</v>
      </c>
      <c r="E121" s="260" t="s">
        <v>19</v>
      </c>
      <c r="F121" s="261" t="s">
        <v>804</v>
      </c>
      <c r="G121" s="259"/>
      <c r="H121" s="262">
        <v>9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8" t="s">
        <v>185</v>
      </c>
      <c r="AU121" s="268" t="s">
        <v>85</v>
      </c>
      <c r="AV121" s="14" t="s">
        <v>179</v>
      </c>
      <c r="AW121" s="14" t="s">
        <v>34</v>
      </c>
      <c r="AX121" s="14" t="s">
        <v>83</v>
      </c>
      <c r="AY121" s="268" t="s">
        <v>171</v>
      </c>
    </row>
    <row r="122" s="2" customFormat="1" ht="16.5" customHeight="1">
      <c r="A122" s="39"/>
      <c r="B122" s="40"/>
      <c r="C122" s="213" t="s">
        <v>242</v>
      </c>
      <c r="D122" s="213" t="s">
        <v>174</v>
      </c>
      <c r="E122" s="214" t="s">
        <v>810</v>
      </c>
      <c r="F122" s="215" t="s">
        <v>811</v>
      </c>
      <c r="G122" s="216" t="s">
        <v>227</v>
      </c>
      <c r="H122" s="217">
        <v>6</v>
      </c>
      <c r="I122" s="218"/>
      <c r="J122" s="219">
        <f>ROUND(I122*H122,2)</f>
        <v>0</v>
      </c>
      <c r="K122" s="215" t="s">
        <v>307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0.0019383499999999999</v>
      </c>
      <c r="R122" s="222">
        <f>Q122*H122</f>
        <v>0.011630099999999999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283</v>
      </c>
      <c r="AT122" s="224" t="s">
        <v>174</v>
      </c>
      <c r="AU122" s="224" t="s">
        <v>85</v>
      </c>
      <c r="AY122" s="18" t="s">
        <v>171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283</v>
      </c>
      <c r="BM122" s="224" t="s">
        <v>812</v>
      </c>
    </row>
    <row r="123" s="2" customFormat="1">
      <c r="A123" s="39"/>
      <c r="B123" s="40"/>
      <c r="C123" s="41"/>
      <c r="D123" s="226" t="s">
        <v>181</v>
      </c>
      <c r="E123" s="41"/>
      <c r="F123" s="227" t="s">
        <v>811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181</v>
      </c>
      <c r="AU123" s="18" t="s">
        <v>85</v>
      </c>
    </row>
    <row r="124" s="2" customFormat="1">
      <c r="A124" s="39"/>
      <c r="B124" s="40"/>
      <c r="C124" s="41"/>
      <c r="D124" s="231" t="s">
        <v>183</v>
      </c>
      <c r="E124" s="41"/>
      <c r="F124" s="232" t="s">
        <v>813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183</v>
      </c>
      <c r="AU124" s="18" t="s">
        <v>85</v>
      </c>
    </row>
    <row r="125" s="13" customFormat="1">
      <c r="A125" s="13"/>
      <c r="B125" s="233"/>
      <c r="C125" s="234"/>
      <c r="D125" s="226" t="s">
        <v>185</v>
      </c>
      <c r="E125" s="235" t="s">
        <v>19</v>
      </c>
      <c r="F125" s="236" t="s">
        <v>814</v>
      </c>
      <c r="G125" s="234"/>
      <c r="H125" s="237">
        <v>6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185</v>
      </c>
      <c r="AU125" s="243" t="s">
        <v>85</v>
      </c>
      <c r="AV125" s="13" t="s">
        <v>85</v>
      </c>
      <c r="AW125" s="13" t="s">
        <v>34</v>
      </c>
      <c r="AX125" s="13" t="s">
        <v>75</v>
      </c>
      <c r="AY125" s="243" t="s">
        <v>171</v>
      </c>
    </row>
    <row r="126" s="14" customFormat="1">
      <c r="A126" s="14"/>
      <c r="B126" s="258"/>
      <c r="C126" s="259"/>
      <c r="D126" s="226" t="s">
        <v>185</v>
      </c>
      <c r="E126" s="260" t="s">
        <v>19</v>
      </c>
      <c r="F126" s="261" t="s">
        <v>804</v>
      </c>
      <c r="G126" s="259"/>
      <c r="H126" s="262">
        <v>6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8" t="s">
        <v>185</v>
      </c>
      <c r="AU126" s="268" t="s">
        <v>85</v>
      </c>
      <c r="AV126" s="14" t="s">
        <v>179</v>
      </c>
      <c r="AW126" s="14" t="s">
        <v>34</v>
      </c>
      <c r="AX126" s="14" t="s">
        <v>83</v>
      </c>
      <c r="AY126" s="268" t="s">
        <v>171</v>
      </c>
    </row>
    <row r="127" s="2" customFormat="1" ht="16.5" customHeight="1">
      <c r="A127" s="39"/>
      <c r="B127" s="40"/>
      <c r="C127" s="213" t="s">
        <v>250</v>
      </c>
      <c r="D127" s="213" t="s">
        <v>174</v>
      </c>
      <c r="E127" s="214" t="s">
        <v>815</v>
      </c>
      <c r="F127" s="215" t="s">
        <v>816</v>
      </c>
      <c r="G127" s="216" t="s">
        <v>199</v>
      </c>
      <c r="H127" s="217">
        <v>4</v>
      </c>
      <c r="I127" s="218"/>
      <c r="J127" s="219">
        <f>ROUND(I127*H127,2)</f>
        <v>0</v>
      </c>
      <c r="K127" s="215" t="s">
        <v>307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283</v>
      </c>
      <c r="AT127" s="224" t="s">
        <v>174</v>
      </c>
      <c r="AU127" s="224" t="s">
        <v>85</v>
      </c>
      <c r="AY127" s="18" t="s">
        <v>171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283</v>
      </c>
      <c r="BM127" s="224" t="s">
        <v>817</v>
      </c>
    </row>
    <row r="128" s="2" customFormat="1">
      <c r="A128" s="39"/>
      <c r="B128" s="40"/>
      <c r="C128" s="41"/>
      <c r="D128" s="226" t="s">
        <v>181</v>
      </c>
      <c r="E128" s="41"/>
      <c r="F128" s="227" t="s">
        <v>816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181</v>
      </c>
      <c r="AU128" s="18" t="s">
        <v>85</v>
      </c>
    </row>
    <row r="129" s="2" customFormat="1">
      <c r="A129" s="39"/>
      <c r="B129" s="40"/>
      <c r="C129" s="41"/>
      <c r="D129" s="231" t="s">
        <v>183</v>
      </c>
      <c r="E129" s="41"/>
      <c r="F129" s="232" t="s">
        <v>818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183</v>
      </c>
      <c r="AU129" s="18" t="s">
        <v>85</v>
      </c>
    </row>
    <row r="130" s="2" customFormat="1" ht="16.5" customHeight="1">
      <c r="A130" s="39"/>
      <c r="B130" s="40"/>
      <c r="C130" s="213" t="s">
        <v>8</v>
      </c>
      <c r="D130" s="213" t="s">
        <v>174</v>
      </c>
      <c r="E130" s="214" t="s">
        <v>819</v>
      </c>
      <c r="F130" s="215" t="s">
        <v>820</v>
      </c>
      <c r="G130" s="216" t="s">
        <v>199</v>
      </c>
      <c r="H130" s="217">
        <v>1</v>
      </c>
      <c r="I130" s="218"/>
      <c r="J130" s="219">
        <f>ROUND(I130*H130,2)</f>
        <v>0</v>
      </c>
      <c r="K130" s="215" t="s">
        <v>307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283</v>
      </c>
      <c r="AT130" s="224" t="s">
        <v>174</v>
      </c>
      <c r="AU130" s="224" t="s">
        <v>85</v>
      </c>
      <c r="AY130" s="18" t="s">
        <v>171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283</v>
      </c>
      <c r="BM130" s="224" t="s">
        <v>821</v>
      </c>
    </row>
    <row r="131" s="2" customFormat="1">
      <c r="A131" s="39"/>
      <c r="B131" s="40"/>
      <c r="C131" s="41"/>
      <c r="D131" s="226" t="s">
        <v>181</v>
      </c>
      <c r="E131" s="41"/>
      <c r="F131" s="227" t="s">
        <v>820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181</v>
      </c>
      <c r="AU131" s="18" t="s">
        <v>85</v>
      </c>
    </row>
    <row r="132" s="2" customFormat="1">
      <c r="A132" s="39"/>
      <c r="B132" s="40"/>
      <c r="C132" s="41"/>
      <c r="D132" s="231" t="s">
        <v>183</v>
      </c>
      <c r="E132" s="41"/>
      <c r="F132" s="232" t="s">
        <v>822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183</v>
      </c>
      <c r="AU132" s="18" t="s">
        <v>85</v>
      </c>
    </row>
    <row r="133" s="2" customFormat="1" ht="16.5" customHeight="1">
      <c r="A133" s="39"/>
      <c r="B133" s="40"/>
      <c r="C133" s="213" t="s">
        <v>263</v>
      </c>
      <c r="D133" s="213" t="s">
        <v>174</v>
      </c>
      <c r="E133" s="214" t="s">
        <v>823</v>
      </c>
      <c r="F133" s="215" t="s">
        <v>824</v>
      </c>
      <c r="G133" s="216" t="s">
        <v>199</v>
      </c>
      <c r="H133" s="217">
        <v>1</v>
      </c>
      <c r="I133" s="218"/>
      <c r="J133" s="219">
        <f>ROUND(I133*H133,2)</f>
        <v>0</v>
      </c>
      <c r="K133" s="215" t="s">
        <v>307</v>
      </c>
      <c r="L133" s="45"/>
      <c r="M133" s="220" t="s">
        <v>19</v>
      </c>
      <c r="N133" s="221" t="s">
        <v>46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283</v>
      </c>
      <c r="AT133" s="224" t="s">
        <v>174</v>
      </c>
      <c r="AU133" s="224" t="s">
        <v>85</v>
      </c>
      <c r="AY133" s="18" t="s">
        <v>171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283</v>
      </c>
      <c r="BM133" s="224" t="s">
        <v>825</v>
      </c>
    </row>
    <row r="134" s="2" customFormat="1">
      <c r="A134" s="39"/>
      <c r="B134" s="40"/>
      <c r="C134" s="41"/>
      <c r="D134" s="226" t="s">
        <v>181</v>
      </c>
      <c r="E134" s="41"/>
      <c r="F134" s="227" t="s">
        <v>824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181</v>
      </c>
      <c r="AU134" s="18" t="s">
        <v>85</v>
      </c>
    </row>
    <row r="135" s="2" customFormat="1">
      <c r="A135" s="39"/>
      <c r="B135" s="40"/>
      <c r="C135" s="41"/>
      <c r="D135" s="231" t="s">
        <v>183</v>
      </c>
      <c r="E135" s="41"/>
      <c r="F135" s="232" t="s">
        <v>826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183</v>
      </c>
      <c r="AU135" s="18" t="s">
        <v>85</v>
      </c>
    </row>
    <row r="136" s="2" customFormat="1" ht="16.5" customHeight="1">
      <c r="A136" s="39"/>
      <c r="B136" s="40"/>
      <c r="C136" s="213" t="s">
        <v>270</v>
      </c>
      <c r="D136" s="213" t="s">
        <v>174</v>
      </c>
      <c r="E136" s="214" t="s">
        <v>827</v>
      </c>
      <c r="F136" s="215" t="s">
        <v>828</v>
      </c>
      <c r="G136" s="216" t="s">
        <v>199</v>
      </c>
      <c r="H136" s="217">
        <v>1</v>
      </c>
      <c r="I136" s="218"/>
      <c r="J136" s="219">
        <f>ROUND(I136*H136,2)</f>
        <v>0</v>
      </c>
      <c r="K136" s="215" t="s">
        <v>307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0.029610000000000001</v>
      </c>
      <c r="T136" s="223">
        <f>S136*H136</f>
        <v>0.029610000000000001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283</v>
      </c>
      <c r="AT136" s="224" t="s">
        <v>174</v>
      </c>
      <c r="AU136" s="224" t="s">
        <v>85</v>
      </c>
      <c r="AY136" s="18" t="s">
        <v>171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283</v>
      </c>
      <c r="BM136" s="224" t="s">
        <v>829</v>
      </c>
    </row>
    <row r="137" s="2" customFormat="1">
      <c r="A137" s="39"/>
      <c r="B137" s="40"/>
      <c r="C137" s="41"/>
      <c r="D137" s="226" t="s">
        <v>181</v>
      </c>
      <c r="E137" s="41"/>
      <c r="F137" s="227" t="s">
        <v>828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181</v>
      </c>
      <c r="AU137" s="18" t="s">
        <v>85</v>
      </c>
    </row>
    <row r="138" s="2" customFormat="1">
      <c r="A138" s="39"/>
      <c r="B138" s="40"/>
      <c r="C138" s="41"/>
      <c r="D138" s="231" t="s">
        <v>183</v>
      </c>
      <c r="E138" s="41"/>
      <c r="F138" s="232" t="s">
        <v>830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183</v>
      </c>
      <c r="AU138" s="18" t="s">
        <v>85</v>
      </c>
    </row>
    <row r="139" s="2" customFormat="1" ht="16.5" customHeight="1">
      <c r="A139" s="39"/>
      <c r="B139" s="40"/>
      <c r="C139" s="213" t="s">
        <v>277</v>
      </c>
      <c r="D139" s="213" t="s">
        <v>174</v>
      </c>
      <c r="E139" s="214" t="s">
        <v>831</v>
      </c>
      <c r="F139" s="215" t="s">
        <v>832</v>
      </c>
      <c r="G139" s="216" t="s">
        <v>199</v>
      </c>
      <c r="H139" s="217">
        <v>1</v>
      </c>
      <c r="I139" s="218"/>
      <c r="J139" s="219">
        <f>ROUND(I139*H139,2)</f>
        <v>0</v>
      </c>
      <c r="K139" s="215" t="s">
        <v>307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0.0010100000000000001</v>
      </c>
      <c r="R139" s="222">
        <f>Q139*H139</f>
        <v>0.0010100000000000001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283</v>
      </c>
      <c r="AT139" s="224" t="s">
        <v>174</v>
      </c>
      <c r="AU139" s="224" t="s">
        <v>85</v>
      </c>
      <c r="AY139" s="18" t="s">
        <v>171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283</v>
      </c>
      <c r="BM139" s="224" t="s">
        <v>833</v>
      </c>
    </row>
    <row r="140" s="2" customFormat="1">
      <c r="A140" s="39"/>
      <c r="B140" s="40"/>
      <c r="C140" s="41"/>
      <c r="D140" s="226" t="s">
        <v>181</v>
      </c>
      <c r="E140" s="41"/>
      <c r="F140" s="227" t="s">
        <v>832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181</v>
      </c>
      <c r="AU140" s="18" t="s">
        <v>85</v>
      </c>
    </row>
    <row r="141" s="2" customFormat="1">
      <c r="A141" s="39"/>
      <c r="B141" s="40"/>
      <c r="C141" s="41"/>
      <c r="D141" s="231" t="s">
        <v>183</v>
      </c>
      <c r="E141" s="41"/>
      <c r="F141" s="232" t="s">
        <v>834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183</v>
      </c>
      <c r="AU141" s="18" t="s">
        <v>85</v>
      </c>
    </row>
    <row r="142" s="2" customFormat="1" ht="16.5" customHeight="1">
      <c r="A142" s="39"/>
      <c r="B142" s="40"/>
      <c r="C142" s="213" t="s">
        <v>283</v>
      </c>
      <c r="D142" s="213" t="s">
        <v>174</v>
      </c>
      <c r="E142" s="214" t="s">
        <v>835</v>
      </c>
      <c r="F142" s="215" t="s">
        <v>836</v>
      </c>
      <c r="G142" s="216" t="s">
        <v>199</v>
      </c>
      <c r="H142" s="217">
        <v>1</v>
      </c>
      <c r="I142" s="218"/>
      <c r="J142" s="219">
        <f>ROUND(I142*H142,2)</f>
        <v>0</v>
      </c>
      <c r="K142" s="215" t="s">
        <v>307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0.0030999999999999999</v>
      </c>
      <c r="T142" s="223">
        <f>S142*H142</f>
        <v>0.0030999999999999999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283</v>
      </c>
      <c r="AT142" s="224" t="s">
        <v>174</v>
      </c>
      <c r="AU142" s="224" t="s">
        <v>85</v>
      </c>
      <c r="AY142" s="18" t="s">
        <v>171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283</v>
      </c>
      <c r="BM142" s="224" t="s">
        <v>837</v>
      </c>
    </row>
    <row r="143" s="2" customFormat="1">
      <c r="A143" s="39"/>
      <c r="B143" s="40"/>
      <c r="C143" s="41"/>
      <c r="D143" s="226" t="s">
        <v>181</v>
      </c>
      <c r="E143" s="41"/>
      <c r="F143" s="227" t="s">
        <v>836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181</v>
      </c>
      <c r="AU143" s="18" t="s">
        <v>85</v>
      </c>
    </row>
    <row r="144" s="2" customFormat="1">
      <c r="A144" s="39"/>
      <c r="B144" s="40"/>
      <c r="C144" s="41"/>
      <c r="D144" s="231" t="s">
        <v>183</v>
      </c>
      <c r="E144" s="41"/>
      <c r="F144" s="232" t="s">
        <v>838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183</v>
      </c>
      <c r="AU144" s="18" t="s">
        <v>85</v>
      </c>
    </row>
    <row r="145" s="2" customFormat="1" ht="16.5" customHeight="1">
      <c r="A145" s="39"/>
      <c r="B145" s="40"/>
      <c r="C145" s="213" t="s">
        <v>290</v>
      </c>
      <c r="D145" s="213" t="s">
        <v>174</v>
      </c>
      <c r="E145" s="214" t="s">
        <v>839</v>
      </c>
      <c r="F145" s="215" t="s">
        <v>840</v>
      </c>
      <c r="G145" s="216" t="s">
        <v>199</v>
      </c>
      <c r="H145" s="217">
        <v>4</v>
      </c>
      <c r="I145" s="218"/>
      <c r="J145" s="219">
        <f>ROUND(I145*H145,2)</f>
        <v>0</v>
      </c>
      <c r="K145" s="215" t="s">
        <v>307</v>
      </c>
      <c r="L145" s="45"/>
      <c r="M145" s="220" t="s">
        <v>19</v>
      </c>
      <c r="N145" s="221" t="s">
        <v>46</v>
      </c>
      <c r="O145" s="85"/>
      <c r="P145" s="222">
        <f>O145*H145</f>
        <v>0</v>
      </c>
      <c r="Q145" s="222">
        <v>6.0000000000000002E-05</v>
      </c>
      <c r="R145" s="222">
        <f>Q145*H145</f>
        <v>0.00024000000000000001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283</v>
      </c>
      <c r="AT145" s="224" t="s">
        <v>174</v>
      </c>
      <c r="AU145" s="224" t="s">
        <v>85</v>
      </c>
      <c r="AY145" s="18" t="s">
        <v>171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283</v>
      </c>
      <c r="BM145" s="224" t="s">
        <v>841</v>
      </c>
    </row>
    <row r="146" s="2" customFormat="1">
      <c r="A146" s="39"/>
      <c r="B146" s="40"/>
      <c r="C146" s="41"/>
      <c r="D146" s="226" t="s">
        <v>181</v>
      </c>
      <c r="E146" s="41"/>
      <c r="F146" s="227" t="s">
        <v>840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181</v>
      </c>
      <c r="AU146" s="18" t="s">
        <v>85</v>
      </c>
    </row>
    <row r="147" s="2" customFormat="1">
      <c r="A147" s="39"/>
      <c r="B147" s="40"/>
      <c r="C147" s="41"/>
      <c r="D147" s="231" t="s">
        <v>183</v>
      </c>
      <c r="E147" s="41"/>
      <c r="F147" s="232" t="s">
        <v>842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183</v>
      </c>
      <c r="AU147" s="18" t="s">
        <v>85</v>
      </c>
    </row>
    <row r="148" s="2" customFormat="1" ht="16.5" customHeight="1">
      <c r="A148" s="39"/>
      <c r="B148" s="40"/>
      <c r="C148" s="245" t="s">
        <v>297</v>
      </c>
      <c r="D148" s="245" t="s">
        <v>232</v>
      </c>
      <c r="E148" s="246" t="s">
        <v>843</v>
      </c>
      <c r="F148" s="247" t="s">
        <v>844</v>
      </c>
      <c r="G148" s="248" t="s">
        <v>845</v>
      </c>
      <c r="H148" s="249">
        <v>4</v>
      </c>
      <c r="I148" s="250"/>
      <c r="J148" s="251">
        <f>ROUND(I148*H148,2)</f>
        <v>0</v>
      </c>
      <c r="K148" s="247" t="s">
        <v>307</v>
      </c>
      <c r="L148" s="252"/>
      <c r="M148" s="253" t="s">
        <v>19</v>
      </c>
      <c r="N148" s="254" t="s">
        <v>46</v>
      </c>
      <c r="O148" s="85"/>
      <c r="P148" s="222">
        <f>O148*H148</f>
        <v>0</v>
      </c>
      <c r="Q148" s="222">
        <v>0.00013999999999999999</v>
      </c>
      <c r="R148" s="222">
        <f>Q148*H148</f>
        <v>0.00055999999999999995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286</v>
      </c>
      <c r="AT148" s="224" t="s">
        <v>232</v>
      </c>
      <c r="AU148" s="224" t="s">
        <v>85</v>
      </c>
      <c r="AY148" s="18" t="s">
        <v>171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283</v>
      </c>
      <c r="BM148" s="224" t="s">
        <v>846</v>
      </c>
    </row>
    <row r="149" s="2" customFormat="1">
      <c r="A149" s="39"/>
      <c r="B149" s="40"/>
      <c r="C149" s="41"/>
      <c r="D149" s="226" t="s">
        <v>181</v>
      </c>
      <c r="E149" s="41"/>
      <c r="F149" s="227" t="s">
        <v>844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181</v>
      </c>
      <c r="AU149" s="18" t="s">
        <v>85</v>
      </c>
    </row>
    <row r="150" s="2" customFormat="1" ht="16.5" customHeight="1">
      <c r="A150" s="39"/>
      <c r="B150" s="40"/>
      <c r="C150" s="213" t="s">
        <v>304</v>
      </c>
      <c r="D150" s="213" t="s">
        <v>174</v>
      </c>
      <c r="E150" s="214" t="s">
        <v>847</v>
      </c>
      <c r="F150" s="215" t="s">
        <v>848</v>
      </c>
      <c r="G150" s="216" t="s">
        <v>227</v>
      </c>
      <c r="H150" s="217">
        <v>31</v>
      </c>
      <c r="I150" s="218"/>
      <c r="J150" s="219">
        <f>ROUND(I150*H150,2)</f>
        <v>0</v>
      </c>
      <c r="K150" s="215" t="s">
        <v>307</v>
      </c>
      <c r="L150" s="45"/>
      <c r="M150" s="220" t="s">
        <v>19</v>
      </c>
      <c r="N150" s="221" t="s">
        <v>46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283</v>
      </c>
      <c r="AT150" s="224" t="s">
        <v>174</v>
      </c>
      <c r="AU150" s="224" t="s">
        <v>85</v>
      </c>
      <c r="AY150" s="18" t="s">
        <v>171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83</v>
      </c>
      <c r="BK150" s="225">
        <f>ROUND(I150*H150,2)</f>
        <v>0</v>
      </c>
      <c r="BL150" s="18" t="s">
        <v>283</v>
      </c>
      <c r="BM150" s="224" t="s">
        <v>849</v>
      </c>
    </row>
    <row r="151" s="2" customFormat="1">
      <c r="A151" s="39"/>
      <c r="B151" s="40"/>
      <c r="C151" s="41"/>
      <c r="D151" s="226" t="s">
        <v>181</v>
      </c>
      <c r="E151" s="41"/>
      <c r="F151" s="227" t="s">
        <v>848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181</v>
      </c>
      <c r="AU151" s="18" t="s">
        <v>85</v>
      </c>
    </row>
    <row r="152" s="2" customFormat="1">
      <c r="A152" s="39"/>
      <c r="B152" s="40"/>
      <c r="C152" s="41"/>
      <c r="D152" s="231" t="s">
        <v>183</v>
      </c>
      <c r="E152" s="41"/>
      <c r="F152" s="232" t="s">
        <v>850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183</v>
      </c>
      <c r="AU152" s="18" t="s">
        <v>85</v>
      </c>
    </row>
    <row r="153" s="13" customFormat="1">
      <c r="A153" s="13"/>
      <c r="B153" s="233"/>
      <c r="C153" s="234"/>
      <c r="D153" s="226" t="s">
        <v>185</v>
      </c>
      <c r="E153" s="235" t="s">
        <v>19</v>
      </c>
      <c r="F153" s="236" t="s">
        <v>851</v>
      </c>
      <c r="G153" s="234"/>
      <c r="H153" s="237">
        <v>31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185</v>
      </c>
      <c r="AU153" s="243" t="s">
        <v>85</v>
      </c>
      <c r="AV153" s="13" t="s">
        <v>85</v>
      </c>
      <c r="AW153" s="13" t="s">
        <v>34</v>
      </c>
      <c r="AX153" s="13" t="s">
        <v>75</v>
      </c>
      <c r="AY153" s="243" t="s">
        <v>171</v>
      </c>
    </row>
    <row r="154" s="14" customFormat="1">
      <c r="A154" s="14"/>
      <c r="B154" s="258"/>
      <c r="C154" s="259"/>
      <c r="D154" s="226" t="s">
        <v>185</v>
      </c>
      <c r="E154" s="260" t="s">
        <v>19</v>
      </c>
      <c r="F154" s="261" t="s">
        <v>804</v>
      </c>
      <c r="G154" s="259"/>
      <c r="H154" s="262">
        <v>31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8" t="s">
        <v>185</v>
      </c>
      <c r="AU154" s="268" t="s">
        <v>85</v>
      </c>
      <c r="AV154" s="14" t="s">
        <v>179</v>
      </c>
      <c r="AW154" s="14" t="s">
        <v>34</v>
      </c>
      <c r="AX154" s="14" t="s">
        <v>83</v>
      </c>
      <c r="AY154" s="268" t="s">
        <v>171</v>
      </c>
    </row>
    <row r="155" s="2" customFormat="1" ht="24.15" customHeight="1">
      <c r="A155" s="39"/>
      <c r="B155" s="40"/>
      <c r="C155" s="213" t="s">
        <v>312</v>
      </c>
      <c r="D155" s="213" t="s">
        <v>174</v>
      </c>
      <c r="E155" s="214" t="s">
        <v>852</v>
      </c>
      <c r="F155" s="215" t="s">
        <v>853</v>
      </c>
      <c r="G155" s="216" t="s">
        <v>190</v>
      </c>
      <c r="H155" s="217">
        <v>0.032000000000000001</v>
      </c>
      <c r="I155" s="218"/>
      <c r="J155" s="219">
        <f>ROUND(I155*H155,2)</f>
        <v>0</v>
      </c>
      <c r="K155" s="215" t="s">
        <v>307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283</v>
      </c>
      <c r="AT155" s="224" t="s">
        <v>174</v>
      </c>
      <c r="AU155" s="224" t="s">
        <v>85</v>
      </c>
      <c r="AY155" s="18" t="s">
        <v>171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283</v>
      </c>
      <c r="BM155" s="224" t="s">
        <v>854</v>
      </c>
    </row>
    <row r="156" s="2" customFormat="1">
      <c r="A156" s="39"/>
      <c r="B156" s="40"/>
      <c r="C156" s="41"/>
      <c r="D156" s="226" t="s">
        <v>181</v>
      </c>
      <c r="E156" s="41"/>
      <c r="F156" s="227" t="s">
        <v>853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181</v>
      </c>
      <c r="AU156" s="18" t="s">
        <v>85</v>
      </c>
    </row>
    <row r="157" s="2" customFormat="1">
      <c r="A157" s="39"/>
      <c r="B157" s="40"/>
      <c r="C157" s="41"/>
      <c r="D157" s="231" t="s">
        <v>183</v>
      </c>
      <c r="E157" s="41"/>
      <c r="F157" s="232" t="s">
        <v>855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183</v>
      </c>
      <c r="AU157" s="18" t="s">
        <v>85</v>
      </c>
    </row>
    <row r="158" s="12" customFormat="1" ht="22.8" customHeight="1">
      <c r="A158" s="12"/>
      <c r="B158" s="197"/>
      <c r="C158" s="198"/>
      <c r="D158" s="199" t="s">
        <v>74</v>
      </c>
      <c r="E158" s="211" t="s">
        <v>856</v>
      </c>
      <c r="F158" s="211" t="s">
        <v>857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SUM(P159:P216)</f>
        <v>0</v>
      </c>
      <c r="Q158" s="205"/>
      <c r="R158" s="206">
        <f>SUM(R159:R216)</f>
        <v>0.027210660999999997</v>
      </c>
      <c r="S158" s="205"/>
      <c r="T158" s="207">
        <f>SUM(T159:T216)</f>
        <v>0.077879999999999991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85</v>
      </c>
      <c r="AT158" s="209" t="s">
        <v>74</v>
      </c>
      <c r="AU158" s="209" t="s">
        <v>83</v>
      </c>
      <c r="AY158" s="208" t="s">
        <v>171</v>
      </c>
      <c r="BK158" s="210">
        <f>SUM(BK159:BK216)</f>
        <v>0</v>
      </c>
    </row>
    <row r="159" s="2" customFormat="1" ht="16.5" customHeight="1">
      <c r="A159" s="39"/>
      <c r="B159" s="40"/>
      <c r="C159" s="213" t="s">
        <v>7</v>
      </c>
      <c r="D159" s="213" t="s">
        <v>174</v>
      </c>
      <c r="E159" s="214" t="s">
        <v>858</v>
      </c>
      <c r="F159" s="215" t="s">
        <v>859</v>
      </c>
      <c r="G159" s="216" t="s">
        <v>227</v>
      </c>
      <c r="H159" s="217">
        <v>33</v>
      </c>
      <c r="I159" s="218"/>
      <c r="J159" s="219">
        <f>ROUND(I159*H159,2)</f>
        <v>0</v>
      </c>
      <c r="K159" s="215" t="s">
        <v>307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0.0021299999999999999</v>
      </c>
      <c r="T159" s="223">
        <f>S159*H159</f>
        <v>0.070289999999999991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283</v>
      </c>
      <c r="AT159" s="224" t="s">
        <v>174</v>
      </c>
      <c r="AU159" s="224" t="s">
        <v>85</v>
      </c>
      <c r="AY159" s="18" t="s">
        <v>171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283</v>
      </c>
      <c r="BM159" s="224" t="s">
        <v>860</v>
      </c>
    </row>
    <row r="160" s="2" customFormat="1">
      <c r="A160" s="39"/>
      <c r="B160" s="40"/>
      <c r="C160" s="41"/>
      <c r="D160" s="226" t="s">
        <v>181</v>
      </c>
      <c r="E160" s="41"/>
      <c r="F160" s="227" t="s">
        <v>859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181</v>
      </c>
      <c r="AU160" s="18" t="s">
        <v>85</v>
      </c>
    </row>
    <row r="161" s="2" customFormat="1">
      <c r="A161" s="39"/>
      <c r="B161" s="40"/>
      <c r="C161" s="41"/>
      <c r="D161" s="231" t="s">
        <v>183</v>
      </c>
      <c r="E161" s="41"/>
      <c r="F161" s="232" t="s">
        <v>861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183</v>
      </c>
      <c r="AU161" s="18" t="s">
        <v>85</v>
      </c>
    </row>
    <row r="162" s="2" customFormat="1">
      <c r="A162" s="39"/>
      <c r="B162" s="40"/>
      <c r="C162" s="41"/>
      <c r="D162" s="226" t="s">
        <v>194</v>
      </c>
      <c r="E162" s="41"/>
      <c r="F162" s="244" t="s">
        <v>862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194</v>
      </c>
      <c r="AU162" s="18" t="s">
        <v>85</v>
      </c>
    </row>
    <row r="163" s="13" customFormat="1">
      <c r="A163" s="13"/>
      <c r="B163" s="233"/>
      <c r="C163" s="234"/>
      <c r="D163" s="226" t="s">
        <v>185</v>
      </c>
      <c r="E163" s="235" t="s">
        <v>19</v>
      </c>
      <c r="F163" s="236" t="s">
        <v>863</v>
      </c>
      <c r="G163" s="234"/>
      <c r="H163" s="237">
        <v>33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185</v>
      </c>
      <c r="AU163" s="243" t="s">
        <v>85</v>
      </c>
      <c r="AV163" s="13" t="s">
        <v>85</v>
      </c>
      <c r="AW163" s="13" t="s">
        <v>34</v>
      </c>
      <c r="AX163" s="13" t="s">
        <v>75</v>
      </c>
      <c r="AY163" s="243" t="s">
        <v>171</v>
      </c>
    </row>
    <row r="164" s="14" customFormat="1">
      <c r="A164" s="14"/>
      <c r="B164" s="258"/>
      <c r="C164" s="259"/>
      <c r="D164" s="226" t="s">
        <v>185</v>
      </c>
      <c r="E164" s="260" t="s">
        <v>19</v>
      </c>
      <c r="F164" s="261" t="s">
        <v>804</v>
      </c>
      <c r="G164" s="259"/>
      <c r="H164" s="262">
        <v>33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8" t="s">
        <v>185</v>
      </c>
      <c r="AU164" s="268" t="s">
        <v>85</v>
      </c>
      <c r="AV164" s="14" t="s">
        <v>179</v>
      </c>
      <c r="AW164" s="14" t="s">
        <v>34</v>
      </c>
      <c r="AX164" s="14" t="s">
        <v>83</v>
      </c>
      <c r="AY164" s="268" t="s">
        <v>171</v>
      </c>
    </row>
    <row r="165" s="2" customFormat="1" ht="21.75" customHeight="1">
      <c r="A165" s="39"/>
      <c r="B165" s="40"/>
      <c r="C165" s="213" t="s">
        <v>323</v>
      </c>
      <c r="D165" s="213" t="s">
        <v>174</v>
      </c>
      <c r="E165" s="214" t="s">
        <v>864</v>
      </c>
      <c r="F165" s="215" t="s">
        <v>865</v>
      </c>
      <c r="G165" s="216" t="s">
        <v>227</v>
      </c>
      <c r="H165" s="217">
        <v>4</v>
      </c>
      <c r="I165" s="218"/>
      <c r="J165" s="219">
        <f>ROUND(I165*H165,2)</f>
        <v>0</v>
      </c>
      <c r="K165" s="215" t="s">
        <v>307</v>
      </c>
      <c r="L165" s="45"/>
      <c r="M165" s="220" t="s">
        <v>19</v>
      </c>
      <c r="N165" s="221" t="s">
        <v>46</v>
      </c>
      <c r="O165" s="85"/>
      <c r="P165" s="222">
        <f>O165*H165</f>
        <v>0</v>
      </c>
      <c r="Q165" s="222">
        <v>0.00060999999999999997</v>
      </c>
      <c r="R165" s="222">
        <f>Q165*H165</f>
        <v>0.0024399999999999999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283</v>
      </c>
      <c r="AT165" s="224" t="s">
        <v>174</v>
      </c>
      <c r="AU165" s="224" t="s">
        <v>85</v>
      </c>
      <c r="AY165" s="18" t="s">
        <v>171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283</v>
      </c>
      <c r="BM165" s="224" t="s">
        <v>866</v>
      </c>
    </row>
    <row r="166" s="2" customFormat="1">
      <c r="A166" s="39"/>
      <c r="B166" s="40"/>
      <c r="C166" s="41"/>
      <c r="D166" s="226" t="s">
        <v>181</v>
      </c>
      <c r="E166" s="41"/>
      <c r="F166" s="227" t="s">
        <v>865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181</v>
      </c>
      <c r="AU166" s="18" t="s">
        <v>85</v>
      </c>
    </row>
    <row r="167" s="2" customFormat="1">
      <c r="A167" s="39"/>
      <c r="B167" s="40"/>
      <c r="C167" s="41"/>
      <c r="D167" s="231" t="s">
        <v>183</v>
      </c>
      <c r="E167" s="41"/>
      <c r="F167" s="232" t="s">
        <v>867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183</v>
      </c>
      <c r="AU167" s="18" t="s">
        <v>85</v>
      </c>
    </row>
    <row r="168" s="13" customFormat="1">
      <c r="A168" s="13"/>
      <c r="B168" s="233"/>
      <c r="C168" s="234"/>
      <c r="D168" s="226" t="s">
        <v>185</v>
      </c>
      <c r="E168" s="235" t="s">
        <v>19</v>
      </c>
      <c r="F168" s="236" t="s">
        <v>868</v>
      </c>
      <c r="G168" s="234"/>
      <c r="H168" s="237">
        <v>4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185</v>
      </c>
      <c r="AU168" s="243" t="s">
        <v>85</v>
      </c>
      <c r="AV168" s="13" t="s">
        <v>85</v>
      </c>
      <c r="AW168" s="13" t="s">
        <v>34</v>
      </c>
      <c r="AX168" s="13" t="s">
        <v>75</v>
      </c>
      <c r="AY168" s="243" t="s">
        <v>171</v>
      </c>
    </row>
    <row r="169" s="14" customFormat="1">
      <c r="A169" s="14"/>
      <c r="B169" s="258"/>
      <c r="C169" s="259"/>
      <c r="D169" s="226" t="s">
        <v>185</v>
      </c>
      <c r="E169" s="260" t="s">
        <v>19</v>
      </c>
      <c r="F169" s="261" t="s">
        <v>804</v>
      </c>
      <c r="G169" s="259"/>
      <c r="H169" s="262">
        <v>4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185</v>
      </c>
      <c r="AU169" s="268" t="s">
        <v>85</v>
      </c>
      <c r="AV169" s="14" t="s">
        <v>179</v>
      </c>
      <c r="AW169" s="14" t="s">
        <v>34</v>
      </c>
      <c r="AX169" s="14" t="s">
        <v>83</v>
      </c>
      <c r="AY169" s="268" t="s">
        <v>171</v>
      </c>
    </row>
    <row r="170" s="2" customFormat="1" ht="21.75" customHeight="1">
      <c r="A170" s="39"/>
      <c r="B170" s="40"/>
      <c r="C170" s="213" t="s">
        <v>330</v>
      </c>
      <c r="D170" s="213" t="s">
        <v>174</v>
      </c>
      <c r="E170" s="214" t="s">
        <v>869</v>
      </c>
      <c r="F170" s="215" t="s">
        <v>870</v>
      </c>
      <c r="G170" s="216" t="s">
        <v>227</v>
      </c>
      <c r="H170" s="217">
        <v>14</v>
      </c>
      <c r="I170" s="218"/>
      <c r="J170" s="219">
        <f>ROUND(I170*H170,2)</f>
        <v>0</v>
      </c>
      <c r="K170" s="215" t="s">
        <v>307</v>
      </c>
      <c r="L170" s="45"/>
      <c r="M170" s="220" t="s">
        <v>19</v>
      </c>
      <c r="N170" s="221" t="s">
        <v>46</v>
      </c>
      <c r="O170" s="85"/>
      <c r="P170" s="222">
        <f>O170*H170</f>
        <v>0</v>
      </c>
      <c r="Q170" s="222">
        <v>0.00069999999999999999</v>
      </c>
      <c r="R170" s="222">
        <f>Q170*H170</f>
        <v>0.0097999999999999997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283</v>
      </c>
      <c r="AT170" s="224" t="s">
        <v>174</v>
      </c>
      <c r="AU170" s="224" t="s">
        <v>85</v>
      </c>
      <c r="AY170" s="18" t="s">
        <v>171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283</v>
      </c>
      <c r="BM170" s="224" t="s">
        <v>871</v>
      </c>
    </row>
    <row r="171" s="2" customFormat="1">
      <c r="A171" s="39"/>
      <c r="B171" s="40"/>
      <c r="C171" s="41"/>
      <c r="D171" s="226" t="s">
        <v>181</v>
      </c>
      <c r="E171" s="41"/>
      <c r="F171" s="227" t="s">
        <v>870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181</v>
      </c>
      <c r="AU171" s="18" t="s">
        <v>85</v>
      </c>
    </row>
    <row r="172" s="2" customFormat="1">
      <c r="A172" s="39"/>
      <c r="B172" s="40"/>
      <c r="C172" s="41"/>
      <c r="D172" s="231" t="s">
        <v>183</v>
      </c>
      <c r="E172" s="41"/>
      <c r="F172" s="232" t="s">
        <v>872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183</v>
      </c>
      <c r="AU172" s="18" t="s">
        <v>85</v>
      </c>
    </row>
    <row r="173" s="13" customFormat="1">
      <c r="A173" s="13"/>
      <c r="B173" s="233"/>
      <c r="C173" s="234"/>
      <c r="D173" s="226" t="s">
        <v>185</v>
      </c>
      <c r="E173" s="235" t="s">
        <v>19</v>
      </c>
      <c r="F173" s="236" t="s">
        <v>873</v>
      </c>
      <c r="G173" s="234"/>
      <c r="H173" s="237">
        <v>14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185</v>
      </c>
      <c r="AU173" s="243" t="s">
        <v>85</v>
      </c>
      <c r="AV173" s="13" t="s">
        <v>85</v>
      </c>
      <c r="AW173" s="13" t="s">
        <v>34</v>
      </c>
      <c r="AX173" s="13" t="s">
        <v>75</v>
      </c>
      <c r="AY173" s="243" t="s">
        <v>171</v>
      </c>
    </row>
    <row r="174" s="14" customFormat="1">
      <c r="A174" s="14"/>
      <c r="B174" s="258"/>
      <c r="C174" s="259"/>
      <c r="D174" s="226" t="s">
        <v>185</v>
      </c>
      <c r="E174" s="260" t="s">
        <v>19</v>
      </c>
      <c r="F174" s="261" t="s">
        <v>804</v>
      </c>
      <c r="G174" s="259"/>
      <c r="H174" s="262">
        <v>14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8" t="s">
        <v>185</v>
      </c>
      <c r="AU174" s="268" t="s">
        <v>85</v>
      </c>
      <c r="AV174" s="14" t="s">
        <v>179</v>
      </c>
      <c r="AW174" s="14" t="s">
        <v>34</v>
      </c>
      <c r="AX174" s="14" t="s">
        <v>83</v>
      </c>
      <c r="AY174" s="268" t="s">
        <v>171</v>
      </c>
    </row>
    <row r="175" s="2" customFormat="1" ht="21.75" customHeight="1">
      <c r="A175" s="39"/>
      <c r="B175" s="40"/>
      <c r="C175" s="213" t="s">
        <v>336</v>
      </c>
      <c r="D175" s="213" t="s">
        <v>174</v>
      </c>
      <c r="E175" s="214" t="s">
        <v>874</v>
      </c>
      <c r="F175" s="215" t="s">
        <v>875</v>
      </c>
      <c r="G175" s="216" t="s">
        <v>227</v>
      </c>
      <c r="H175" s="217">
        <v>8</v>
      </c>
      <c r="I175" s="218"/>
      <c r="J175" s="219">
        <f>ROUND(I175*H175,2)</f>
        <v>0</v>
      </c>
      <c r="K175" s="215" t="s">
        <v>307</v>
      </c>
      <c r="L175" s="45"/>
      <c r="M175" s="220" t="s">
        <v>19</v>
      </c>
      <c r="N175" s="221" t="s">
        <v>46</v>
      </c>
      <c r="O175" s="85"/>
      <c r="P175" s="222">
        <f>O175*H175</f>
        <v>0</v>
      </c>
      <c r="Q175" s="222">
        <v>0.00093999999999999997</v>
      </c>
      <c r="R175" s="222">
        <f>Q175*H175</f>
        <v>0.0075199999999999998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283</v>
      </c>
      <c r="AT175" s="224" t="s">
        <v>174</v>
      </c>
      <c r="AU175" s="224" t="s">
        <v>85</v>
      </c>
      <c r="AY175" s="18" t="s">
        <v>171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283</v>
      </c>
      <c r="BM175" s="224" t="s">
        <v>876</v>
      </c>
    </row>
    <row r="176" s="2" customFormat="1">
      <c r="A176" s="39"/>
      <c r="B176" s="40"/>
      <c r="C176" s="41"/>
      <c r="D176" s="226" t="s">
        <v>181</v>
      </c>
      <c r="E176" s="41"/>
      <c r="F176" s="227" t="s">
        <v>875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181</v>
      </c>
      <c r="AU176" s="18" t="s">
        <v>85</v>
      </c>
    </row>
    <row r="177" s="2" customFormat="1">
      <c r="A177" s="39"/>
      <c r="B177" s="40"/>
      <c r="C177" s="41"/>
      <c r="D177" s="231" t="s">
        <v>183</v>
      </c>
      <c r="E177" s="41"/>
      <c r="F177" s="232" t="s">
        <v>877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183</v>
      </c>
      <c r="AU177" s="18" t="s">
        <v>85</v>
      </c>
    </row>
    <row r="178" s="13" customFormat="1">
      <c r="A178" s="13"/>
      <c r="B178" s="233"/>
      <c r="C178" s="234"/>
      <c r="D178" s="226" t="s">
        <v>185</v>
      </c>
      <c r="E178" s="235" t="s">
        <v>19</v>
      </c>
      <c r="F178" s="236" t="s">
        <v>231</v>
      </c>
      <c r="G178" s="234"/>
      <c r="H178" s="237">
        <v>8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185</v>
      </c>
      <c r="AU178" s="243" t="s">
        <v>85</v>
      </c>
      <c r="AV178" s="13" t="s">
        <v>85</v>
      </c>
      <c r="AW178" s="13" t="s">
        <v>34</v>
      </c>
      <c r="AX178" s="13" t="s">
        <v>75</v>
      </c>
      <c r="AY178" s="243" t="s">
        <v>171</v>
      </c>
    </row>
    <row r="179" s="14" customFormat="1">
      <c r="A179" s="14"/>
      <c r="B179" s="258"/>
      <c r="C179" s="259"/>
      <c r="D179" s="226" t="s">
        <v>185</v>
      </c>
      <c r="E179" s="260" t="s">
        <v>19</v>
      </c>
      <c r="F179" s="261" t="s">
        <v>804</v>
      </c>
      <c r="G179" s="259"/>
      <c r="H179" s="262">
        <v>8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185</v>
      </c>
      <c r="AU179" s="268" t="s">
        <v>85</v>
      </c>
      <c r="AV179" s="14" t="s">
        <v>179</v>
      </c>
      <c r="AW179" s="14" t="s">
        <v>34</v>
      </c>
      <c r="AX179" s="14" t="s">
        <v>83</v>
      </c>
      <c r="AY179" s="268" t="s">
        <v>171</v>
      </c>
    </row>
    <row r="180" s="2" customFormat="1" ht="24.15" customHeight="1">
      <c r="A180" s="39"/>
      <c r="B180" s="40"/>
      <c r="C180" s="213" t="s">
        <v>343</v>
      </c>
      <c r="D180" s="213" t="s">
        <v>174</v>
      </c>
      <c r="E180" s="214" t="s">
        <v>878</v>
      </c>
      <c r="F180" s="215" t="s">
        <v>879</v>
      </c>
      <c r="G180" s="216" t="s">
        <v>227</v>
      </c>
      <c r="H180" s="217">
        <v>13</v>
      </c>
      <c r="I180" s="218"/>
      <c r="J180" s="219">
        <f>ROUND(I180*H180,2)</f>
        <v>0</v>
      </c>
      <c r="K180" s="215" t="s">
        <v>307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3.642E-05</v>
      </c>
      <c r="R180" s="222">
        <f>Q180*H180</f>
        <v>0.00047345999999999998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283</v>
      </c>
      <c r="AT180" s="224" t="s">
        <v>174</v>
      </c>
      <c r="AU180" s="224" t="s">
        <v>85</v>
      </c>
      <c r="AY180" s="18" t="s">
        <v>171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283</v>
      </c>
      <c r="BM180" s="224" t="s">
        <v>880</v>
      </c>
    </row>
    <row r="181" s="2" customFormat="1">
      <c r="A181" s="39"/>
      <c r="B181" s="40"/>
      <c r="C181" s="41"/>
      <c r="D181" s="226" t="s">
        <v>181</v>
      </c>
      <c r="E181" s="41"/>
      <c r="F181" s="227" t="s">
        <v>879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181</v>
      </c>
      <c r="AU181" s="18" t="s">
        <v>85</v>
      </c>
    </row>
    <row r="182" s="2" customFormat="1">
      <c r="A182" s="39"/>
      <c r="B182" s="40"/>
      <c r="C182" s="41"/>
      <c r="D182" s="231" t="s">
        <v>183</v>
      </c>
      <c r="E182" s="41"/>
      <c r="F182" s="232" t="s">
        <v>881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183</v>
      </c>
      <c r="AU182" s="18" t="s">
        <v>85</v>
      </c>
    </row>
    <row r="183" s="13" customFormat="1">
      <c r="A183" s="13"/>
      <c r="B183" s="233"/>
      <c r="C183" s="234"/>
      <c r="D183" s="226" t="s">
        <v>185</v>
      </c>
      <c r="E183" s="235" t="s">
        <v>19</v>
      </c>
      <c r="F183" s="236" t="s">
        <v>882</v>
      </c>
      <c r="G183" s="234"/>
      <c r="H183" s="237">
        <v>13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185</v>
      </c>
      <c r="AU183" s="243" t="s">
        <v>85</v>
      </c>
      <c r="AV183" s="13" t="s">
        <v>85</v>
      </c>
      <c r="AW183" s="13" t="s">
        <v>34</v>
      </c>
      <c r="AX183" s="13" t="s">
        <v>75</v>
      </c>
      <c r="AY183" s="243" t="s">
        <v>171</v>
      </c>
    </row>
    <row r="184" s="14" customFormat="1">
      <c r="A184" s="14"/>
      <c r="B184" s="258"/>
      <c r="C184" s="259"/>
      <c r="D184" s="226" t="s">
        <v>185</v>
      </c>
      <c r="E184" s="260" t="s">
        <v>19</v>
      </c>
      <c r="F184" s="261" t="s">
        <v>804</v>
      </c>
      <c r="G184" s="259"/>
      <c r="H184" s="262">
        <v>13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185</v>
      </c>
      <c r="AU184" s="268" t="s">
        <v>85</v>
      </c>
      <c r="AV184" s="14" t="s">
        <v>179</v>
      </c>
      <c r="AW184" s="14" t="s">
        <v>34</v>
      </c>
      <c r="AX184" s="14" t="s">
        <v>83</v>
      </c>
      <c r="AY184" s="268" t="s">
        <v>171</v>
      </c>
    </row>
    <row r="185" s="2" customFormat="1" ht="33" customHeight="1">
      <c r="A185" s="39"/>
      <c r="B185" s="40"/>
      <c r="C185" s="213" t="s">
        <v>349</v>
      </c>
      <c r="D185" s="213" t="s">
        <v>174</v>
      </c>
      <c r="E185" s="214" t="s">
        <v>883</v>
      </c>
      <c r="F185" s="215" t="s">
        <v>884</v>
      </c>
      <c r="G185" s="216" t="s">
        <v>227</v>
      </c>
      <c r="H185" s="217">
        <v>13</v>
      </c>
      <c r="I185" s="218"/>
      <c r="J185" s="219">
        <f>ROUND(I185*H185,2)</f>
        <v>0</v>
      </c>
      <c r="K185" s="215" t="s">
        <v>307</v>
      </c>
      <c r="L185" s="45"/>
      <c r="M185" s="220" t="s">
        <v>19</v>
      </c>
      <c r="N185" s="221" t="s">
        <v>46</v>
      </c>
      <c r="O185" s="85"/>
      <c r="P185" s="222">
        <f>O185*H185</f>
        <v>0</v>
      </c>
      <c r="Q185" s="222">
        <v>0.00011136</v>
      </c>
      <c r="R185" s="222">
        <f>Q185*H185</f>
        <v>0.00144768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283</v>
      </c>
      <c r="AT185" s="224" t="s">
        <v>174</v>
      </c>
      <c r="AU185" s="224" t="s">
        <v>85</v>
      </c>
      <c r="AY185" s="18" t="s">
        <v>171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83</v>
      </c>
      <c r="BK185" s="225">
        <f>ROUND(I185*H185,2)</f>
        <v>0</v>
      </c>
      <c r="BL185" s="18" t="s">
        <v>283</v>
      </c>
      <c r="BM185" s="224" t="s">
        <v>885</v>
      </c>
    </row>
    <row r="186" s="2" customFormat="1">
      <c r="A186" s="39"/>
      <c r="B186" s="40"/>
      <c r="C186" s="41"/>
      <c r="D186" s="226" t="s">
        <v>181</v>
      </c>
      <c r="E186" s="41"/>
      <c r="F186" s="227" t="s">
        <v>884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181</v>
      </c>
      <c r="AU186" s="18" t="s">
        <v>85</v>
      </c>
    </row>
    <row r="187" s="2" customFormat="1">
      <c r="A187" s="39"/>
      <c r="B187" s="40"/>
      <c r="C187" s="41"/>
      <c r="D187" s="231" t="s">
        <v>183</v>
      </c>
      <c r="E187" s="41"/>
      <c r="F187" s="232" t="s">
        <v>886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183</v>
      </c>
      <c r="AU187" s="18" t="s">
        <v>85</v>
      </c>
    </row>
    <row r="188" s="13" customFormat="1">
      <c r="A188" s="13"/>
      <c r="B188" s="233"/>
      <c r="C188" s="234"/>
      <c r="D188" s="226" t="s">
        <v>185</v>
      </c>
      <c r="E188" s="235" t="s">
        <v>19</v>
      </c>
      <c r="F188" s="236" t="s">
        <v>887</v>
      </c>
      <c r="G188" s="234"/>
      <c r="H188" s="237">
        <v>13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185</v>
      </c>
      <c r="AU188" s="243" t="s">
        <v>85</v>
      </c>
      <c r="AV188" s="13" t="s">
        <v>85</v>
      </c>
      <c r="AW188" s="13" t="s">
        <v>34</v>
      </c>
      <c r="AX188" s="13" t="s">
        <v>75</v>
      </c>
      <c r="AY188" s="243" t="s">
        <v>171</v>
      </c>
    </row>
    <row r="189" s="14" customFormat="1">
      <c r="A189" s="14"/>
      <c r="B189" s="258"/>
      <c r="C189" s="259"/>
      <c r="D189" s="226" t="s">
        <v>185</v>
      </c>
      <c r="E189" s="260" t="s">
        <v>19</v>
      </c>
      <c r="F189" s="261" t="s">
        <v>804</v>
      </c>
      <c r="G189" s="259"/>
      <c r="H189" s="262">
        <v>13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8" t="s">
        <v>185</v>
      </c>
      <c r="AU189" s="268" t="s">
        <v>85</v>
      </c>
      <c r="AV189" s="14" t="s">
        <v>179</v>
      </c>
      <c r="AW189" s="14" t="s">
        <v>34</v>
      </c>
      <c r="AX189" s="14" t="s">
        <v>83</v>
      </c>
      <c r="AY189" s="268" t="s">
        <v>171</v>
      </c>
    </row>
    <row r="190" s="2" customFormat="1" ht="16.5" customHeight="1">
      <c r="A190" s="39"/>
      <c r="B190" s="40"/>
      <c r="C190" s="213" t="s">
        <v>358</v>
      </c>
      <c r="D190" s="213" t="s">
        <v>174</v>
      </c>
      <c r="E190" s="214" t="s">
        <v>888</v>
      </c>
      <c r="F190" s="215" t="s">
        <v>889</v>
      </c>
      <c r="G190" s="216" t="s">
        <v>227</v>
      </c>
      <c r="H190" s="217">
        <v>33</v>
      </c>
      <c r="I190" s="218"/>
      <c r="J190" s="219">
        <f>ROUND(I190*H190,2)</f>
        <v>0</v>
      </c>
      <c r="K190" s="215" t="s">
        <v>307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0.00023000000000000001</v>
      </c>
      <c r="T190" s="223">
        <f>S190*H190</f>
        <v>0.0075900000000000004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283</v>
      </c>
      <c r="AT190" s="224" t="s">
        <v>174</v>
      </c>
      <c r="AU190" s="224" t="s">
        <v>85</v>
      </c>
      <c r="AY190" s="18" t="s">
        <v>171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283</v>
      </c>
      <c r="BM190" s="224" t="s">
        <v>890</v>
      </c>
    </row>
    <row r="191" s="2" customFormat="1">
      <c r="A191" s="39"/>
      <c r="B191" s="40"/>
      <c r="C191" s="41"/>
      <c r="D191" s="226" t="s">
        <v>181</v>
      </c>
      <c r="E191" s="41"/>
      <c r="F191" s="227" t="s">
        <v>889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181</v>
      </c>
      <c r="AU191" s="18" t="s">
        <v>85</v>
      </c>
    </row>
    <row r="192" s="2" customFormat="1">
      <c r="A192" s="39"/>
      <c r="B192" s="40"/>
      <c r="C192" s="41"/>
      <c r="D192" s="231" t="s">
        <v>183</v>
      </c>
      <c r="E192" s="41"/>
      <c r="F192" s="232" t="s">
        <v>891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183</v>
      </c>
      <c r="AU192" s="18" t="s">
        <v>85</v>
      </c>
    </row>
    <row r="193" s="2" customFormat="1" ht="16.5" customHeight="1">
      <c r="A193" s="39"/>
      <c r="B193" s="40"/>
      <c r="C193" s="213" t="s">
        <v>364</v>
      </c>
      <c r="D193" s="213" t="s">
        <v>174</v>
      </c>
      <c r="E193" s="214" t="s">
        <v>892</v>
      </c>
      <c r="F193" s="215" t="s">
        <v>893</v>
      </c>
      <c r="G193" s="216" t="s">
        <v>199</v>
      </c>
      <c r="H193" s="217">
        <v>4</v>
      </c>
      <c r="I193" s="218"/>
      <c r="J193" s="219">
        <f>ROUND(I193*H193,2)</f>
        <v>0</v>
      </c>
      <c r="K193" s="215" t="s">
        <v>307</v>
      </c>
      <c r="L193" s="45"/>
      <c r="M193" s="220" t="s">
        <v>19</v>
      </c>
      <c r="N193" s="221" t="s">
        <v>46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283</v>
      </c>
      <c r="AT193" s="224" t="s">
        <v>174</v>
      </c>
      <c r="AU193" s="224" t="s">
        <v>85</v>
      </c>
      <c r="AY193" s="18" t="s">
        <v>171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83</v>
      </c>
      <c r="BK193" s="225">
        <f>ROUND(I193*H193,2)</f>
        <v>0</v>
      </c>
      <c r="BL193" s="18" t="s">
        <v>283</v>
      </c>
      <c r="BM193" s="224" t="s">
        <v>894</v>
      </c>
    </row>
    <row r="194" s="2" customFormat="1">
      <c r="A194" s="39"/>
      <c r="B194" s="40"/>
      <c r="C194" s="41"/>
      <c r="D194" s="226" t="s">
        <v>181</v>
      </c>
      <c r="E194" s="41"/>
      <c r="F194" s="227" t="s">
        <v>893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181</v>
      </c>
      <c r="AU194" s="18" t="s">
        <v>85</v>
      </c>
    </row>
    <row r="195" s="2" customFormat="1">
      <c r="A195" s="39"/>
      <c r="B195" s="40"/>
      <c r="C195" s="41"/>
      <c r="D195" s="231" t="s">
        <v>183</v>
      </c>
      <c r="E195" s="41"/>
      <c r="F195" s="232" t="s">
        <v>895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183</v>
      </c>
      <c r="AU195" s="18" t="s">
        <v>85</v>
      </c>
    </row>
    <row r="196" s="2" customFormat="1" ht="21.75" customHeight="1">
      <c r="A196" s="39"/>
      <c r="B196" s="40"/>
      <c r="C196" s="213" t="s">
        <v>371</v>
      </c>
      <c r="D196" s="213" t="s">
        <v>174</v>
      </c>
      <c r="E196" s="214" t="s">
        <v>896</v>
      </c>
      <c r="F196" s="215" t="s">
        <v>897</v>
      </c>
      <c r="G196" s="216" t="s">
        <v>199</v>
      </c>
      <c r="H196" s="217">
        <v>6</v>
      </c>
      <c r="I196" s="218"/>
      <c r="J196" s="219">
        <f>ROUND(I196*H196,2)</f>
        <v>0</v>
      </c>
      <c r="K196" s="215" t="s">
        <v>307</v>
      </c>
      <c r="L196" s="45"/>
      <c r="M196" s="220" t="s">
        <v>19</v>
      </c>
      <c r="N196" s="221" t="s">
        <v>46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283</v>
      </c>
      <c r="AT196" s="224" t="s">
        <v>174</v>
      </c>
      <c r="AU196" s="224" t="s">
        <v>85</v>
      </c>
      <c r="AY196" s="18" t="s">
        <v>171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283</v>
      </c>
      <c r="BM196" s="224" t="s">
        <v>898</v>
      </c>
    </row>
    <row r="197" s="2" customFormat="1">
      <c r="A197" s="39"/>
      <c r="B197" s="40"/>
      <c r="C197" s="41"/>
      <c r="D197" s="226" t="s">
        <v>181</v>
      </c>
      <c r="E197" s="41"/>
      <c r="F197" s="227" t="s">
        <v>897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181</v>
      </c>
      <c r="AU197" s="18" t="s">
        <v>85</v>
      </c>
    </row>
    <row r="198" s="2" customFormat="1">
      <c r="A198" s="39"/>
      <c r="B198" s="40"/>
      <c r="C198" s="41"/>
      <c r="D198" s="231" t="s">
        <v>183</v>
      </c>
      <c r="E198" s="41"/>
      <c r="F198" s="232" t="s">
        <v>899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183</v>
      </c>
      <c r="AU198" s="18" t="s">
        <v>85</v>
      </c>
    </row>
    <row r="199" s="2" customFormat="1" ht="16.5" customHeight="1">
      <c r="A199" s="39"/>
      <c r="B199" s="40"/>
      <c r="C199" s="213" t="s">
        <v>377</v>
      </c>
      <c r="D199" s="213" t="s">
        <v>174</v>
      </c>
      <c r="E199" s="214" t="s">
        <v>900</v>
      </c>
      <c r="F199" s="215" t="s">
        <v>901</v>
      </c>
      <c r="G199" s="216" t="s">
        <v>199</v>
      </c>
      <c r="H199" s="217">
        <v>1</v>
      </c>
      <c r="I199" s="218"/>
      <c r="J199" s="219">
        <f>ROUND(I199*H199,2)</f>
        <v>0</v>
      </c>
      <c r="K199" s="215" t="s">
        <v>307</v>
      </c>
      <c r="L199" s="45"/>
      <c r="M199" s="220" t="s">
        <v>19</v>
      </c>
      <c r="N199" s="221" t="s">
        <v>46</v>
      </c>
      <c r="O199" s="85"/>
      <c r="P199" s="222">
        <f>O199*H199</f>
        <v>0</v>
      </c>
      <c r="Q199" s="222">
        <v>0.00012557000000000001</v>
      </c>
      <c r="R199" s="222">
        <f>Q199*H199</f>
        <v>0.00012557000000000001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283</v>
      </c>
      <c r="AT199" s="224" t="s">
        <v>174</v>
      </c>
      <c r="AU199" s="224" t="s">
        <v>85</v>
      </c>
      <c r="AY199" s="18" t="s">
        <v>171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83</v>
      </c>
      <c r="BK199" s="225">
        <f>ROUND(I199*H199,2)</f>
        <v>0</v>
      </c>
      <c r="BL199" s="18" t="s">
        <v>283</v>
      </c>
      <c r="BM199" s="224" t="s">
        <v>902</v>
      </c>
    </row>
    <row r="200" s="2" customFormat="1">
      <c r="A200" s="39"/>
      <c r="B200" s="40"/>
      <c r="C200" s="41"/>
      <c r="D200" s="226" t="s">
        <v>181</v>
      </c>
      <c r="E200" s="41"/>
      <c r="F200" s="227" t="s">
        <v>901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181</v>
      </c>
      <c r="AU200" s="18" t="s">
        <v>85</v>
      </c>
    </row>
    <row r="201" s="2" customFormat="1">
      <c r="A201" s="39"/>
      <c r="B201" s="40"/>
      <c r="C201" s="41"/>
      <c r="D201" s="231" t="s">
        <v>183</v>
      </c>
      <c r="E201" s="41"/>
      <c r="F201" s="232" t="s">
        <v>903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183</v>
      </c>
      <c r="AU201" s="18" t="s">
        <v>85</v>
      </c>
    </row>
    <row r="202" s="2" customFormat="1" ht="16.5" customHeight="1">
      <c r="A202" s="39"/>
      <c r="B202" s="40"/>
      <c r="C202" s="213" t="s">
        <v>383</v>
      </c>
      <c r="D202" s="213" t="s">
        <v>174</v>
      </c>
      <c r="E202" s="214" t="s">
        <v>904</v>
      </c>
      <c r="F202" s="215" t="s">
        <v>905</v>
      </c>
      <c r="G202" s="216" t="s">
        <v>199</v>
      </c>
      <c r="H202" s="217">
        <v>1</v>
      </c>
      <c r="I202" s="218"/>
      <c r="J202" s="219">
        <f>ROUND(I202*H202,2)</f>
        <v>0</v>
      </c>
      <c r="K202" s="215" t="s">
        <v>307</v>
      </c>
      <c r="L202" s="45"/>
      <c r="M202" s="220" t="s">
        <v>19</v>
      </c>
      <c r="N202" s="221" t="s">
        <v>46</v>
      </c>
      <c r="O202" s="85"/>
      <c r="P202" s="222">
        <f>O202*H202</f>
        <v>0</v>
      </c>
      <c r="Q202" s="222">
        <v>0.00022000000000000001</v>
      </c>
      <c r="R202" s="222">
        <f>Q202*H202</f>
        <v>0.00022000000000000001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283</v>
      </c>
      <c r="AT202" s="224" t="s">
        <v>174</v>
      </c>
      <c r="AU202" s="224" t="s">
        <v>85</v>
      </c>
      <c r="AY202" s="18" t="s">
        <v>171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283</v>
      </c>
      <c r="BM202" s="224" t="s">
        <v>906</v>
      </c>
    </row>
    <row r="203" s="2" customFormat="1">
      <c r="A203" s="39"/>
      <c r="B203" s="40"/>
      <c r="C203" s="41"/>
      <c r="D203" s="226" t="s">
        <v>181</v>
      </c>
      <c r="E203" s="41"/>
      <c r="F203" s="227" t="s">
        <v>905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181</v>
      </c>
      <c r="AU203" s="18" t="s">
        <v>85</v>
      </c>
    </row>
    <row r="204" s="2" customFormat="1">
      <c r="A204" s="39"/>
      <c r="B204" s="40"/>
      <c r="C204" s="41"/>
      <c r="D204" s="231" t="s">
        <v>183</v>
      </c>
      <c r="E204" s="41"/>
      <c r="F204" s="232" t="s">
        <v>907</v>
      </c>
      <c r="G204" s="41"/>
      <c r="H204" s="41"/>
      <c r="I204" s="228"/>
      <c r="J204" s="41"/>
      <c r="K204" s="41"/>
      <c r="L204" s="45"/>
      <c r="M204" s="229"/>
      <c r="N204" s="23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183</v>
      </c>
      <c r="AU204" s="18" t="s">
        <v>85</v>
      </c>
    </row>
    <row r="205" s="2" customFormat="1" ht="16.5" customHeight="1">
      <c r="A205" s="39"/>
      <c r="B205" s="40"/>
      <c r="C205" s="213" t="s">
        <v>286</v>
      </c>
      <c r="D205" s="213" t="s">
        <v>174</v>
      </c>
      <c r="E205" s="214" t="s">
        <v>908</v>
      </c>
      <c r="F205" s="215" t="s">
        <v>909</v>
      </c>
      <c r="G205" s="216" t="s">
        <v>910</v>
      </c>
      <c r="H205" s="217">
        <v>1</v>
      </c>
      <c r="I205" s="218"/>
      <c r="J205" s="219">
        <f>ROUND(I205*H205,2)</f>
        <v>0</v>
      </c>
      <c r="K205" s="215" t="s">
        <v>307</v>
      </c>
      <c r="L205" s="45"/>
      <c r="M205" s="220" t="s">
        <v>19</v>
      </c>
      <c r="N205" s="221" t="s">
        <v>46</v>
      </c>
      <c r="O205" s="85"/>
      <c r="P205" s="222">
        <f>O205*H205</f>
        <v>0</v>
      </c>
      <c r="Q205" s="222">
        <v>0.00025114000000000001</v>
      </c>
      <c r="R205" s="222">
        <f>Q205*H205</f>
        <v>0.00025114000000000001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283</v>
      </c>
      <c r="AT205" s="224" t="s">
        <v>174</v>
      </c>
      <c r="AU205" s="224" t="s">
        <v>85</v>
      </c>
      <c r="AY205" s="18" t="s">
        <v>171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283</v>
      </c>
      <c r="BM205" s="224" t="s">
        <v>911</v>
      </c>
    </row>
    <row r="206" s="2" customFormat="1">
      <c r="A206" s="39"/>
      <c r="B206" s="40"/>
      <c r="C206" s="41"/>
      <c r="D206" s="226" t="s">
        <v>181</v>
      </c>
      <c r="E206" s="41"/>
      <c r="F206" s="227" t="s">
        <v>909</v>
      </c>
      <c r="G206" s="41"/>
      <c r="H206" s="41"/>
      <c r="I206" s="228"/>
      <c r="J206" s="41"/>
      <c r="K206" s="41"/>
      <c r="L206" s="45"/>
      <c r="M206" s="229"/>
      <c r="N206" s="23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181</v>
      </c>
      <c r="AU206" s="18" t="s">
        <v>85</v>
      </c>
    </row>
    <row r="207" s="2" customFormat="1">
      <c r="A207" s="39"/>
      <c r="B207" s="40"/>
      <c r="C207" s="41"/>
      <c r="D207" s="231" t="s">
        <v>183</v>
      </c>
      <c r="E207" s="41"/>
      <c r="F207" s="232" t="s">
        <v>912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183</v>
      </c>
      <c r="AU207" s="18" t="s">
        <v>85</v>
      </c>
    </row>
    <row r="208" s="2" customFormat="1" ht="24.15" customHeight="1">
      <c r="A208" s="39"/>
      <c r="B208" s="40"/>
      <c r="C208" s="213" t="s">
        <v>396</v>
      </c>
      <c r="D208" s="213" t="s">
        <v>174</v>
      </c>
      <c r="E208" s="214" t="s">
        <v>913</v>
      </c>
      <c r="F208" s="215" t="s">
        <v>914</v>
      </c>
      <c r="G208" s="216" t="s">
        <v>227</v>
      </c>
      <c r="H208" s="217">
        <v>26</v>
      </c>
      <c r="I208" s="218"/>
      <c r="J208" s="219">
        <f>ROUND(I208*H208,2)</f>
        <v>0</v>
      </c>
      <c r="K208" s="215" t="s">
        <v>307</v>
      </c>
      <c r="L208" s="45"/>
      <c r="M208" s="220" t="s">
        <v>19</v>
      </c>
      <c r="N208" s="221" t="s">
        <v>46</v>
      </c>
      <c r="O208" s="85"/>
      <c r="P208" s="222">
        <f>O208*H208</f>
        <v>0</v>
      </c>
      <c r="Q208" s="222">
        <v>0.00018972349999999999</v>
      </c>
      <c r="R208" s="222">
        <f>Q208*H208</f>
        <v>0.0049328109999999996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283</v>
      </c>
      <c r="AT208" s="224" t="s">
        <v>174</v>
      </c>
      <c r="AU208" s="224" t="s">
        <v>85</v>
      </c>
      <c r="AY208" s="18" t="s">
        <v>171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83</v>
      </c>
      <c r="BK208" s="225">
        <f>ROUND(I208*H208,2)</f>
        <v>0</v>
      </c>
      <c r="BL208" s="18" t="s">
        <v>283</v>
      </c>
      <c r="BM208" s="224" t="s">
        <v>915</v>
      </c>
    </row>
    <row r="209" s="2" customFormat="1">
      <c r="A209" s="39"/>
      <c r="B209" s="40"/>
      <c r="C209" s="41"/>
      <c r="D209" s="226" t="s">
        <v>181</v>
      </c>
      <c r="E209" s="41"/>
      <c r="F209" s="227" t="s">
        <v>914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181</v>
      </c>
      <c r="AU209" s="18" t="s">
        <v>85</v>
      </c>
    </row>
    <row r="210" s="2" customFormat="1">
      <c r="A210" s="39"/>
      <c r="B210" s="40"/>
      <c r="C210" s="41"/>
      <c r="D210" s="231" t="s">
        <v>183</v>
      </c>
      <c r="E210" s="41"/>
      <c r="F210" s="232" t="s">
        <v>916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183</v>
      </c>
      <c r="AU210" s="18" t="s">
        <v>85</v>
      </c>
    </row>
    <row r="211" s="2" customFormat="1">
      <c r="A211" s="39"/>
      <c r="B211" s="40"/>
      <c r="C211" s="41"/>
      <c r="D211" s="226" t="s">
        <v>194</v>
      </c>
      <c r="E211" s="41"/>
      <c r="F211" s="244" t="s">
        <v>917</v>
      </c>
      <c r="G211" s="41"/>
      <c r="H211" s="41"/>
      <c r="I211" s="228"/>
      <c r="J211" s="41"/>
      <c r="K211" s="41"/>
      <c r="L211" s="45"/>
      <c r="M211" s="229"/>
      <c r="N211" s="230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194</v>
      </c>
      <c r="AU211" s="18" t="s">
        <v>85</v>
      </c>
    </row>
    <row r="212" s="13" customFormat="1">
      <c r="A212" s="13"/>
      <c r="B212" s="233"/>
      <c r="C212" s="234"/>
      <c r="D212" s="226" t="s">
        <v>185</v>
      </c>
      <c r="E212" s="235" t="s">
        <v>19</v>
      </c>
      <c r="F212" s="236" t="s">
        <v>918</v>
      </c>
      <c r="G212" s="234"/>
      <c r="H212" s="237">
        <v>26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185</v>
      </c>
      <c r="AU212" s="243" t="s">
        <v>85</v>
      </c>
      <c r="AV212" s="13" t="s">
        <v>85</v>
      </c>
      <c r="AW212" s="13" t="s">
        <v>34</v>
      </c>
      <c r="AX212" s="13" t="s">
        <v>75</v>
      </c>
      <c r="AY212" s="243" t="s">
        <v>171</v>
      </c>
    </row>
    <row r="213" s="14" customFormat="1">
      <c r="A213" s="14"/>
      <c r="B213" s="258"/>
      <c r="C213" s="259"/>
      <c r="D213" s="226" t="s">
        <v>185</v>
      </c>
      <c r="E213" s="260" t="s">
        <v>19</v>
      </c>
      <c r="F213" s="261" t="s">
        <v>804</v>
      </c>
      <c r="G213" s="259"/>
      <c r="H213" s="262">
        <v>26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185</v>
      </c>
      <c r="AU213" s="268" t="s">
        <v>85</v>
      </c>
      <c r="AV213" s="14" t="s">
        <v>179</v>
      </c>
      <c r="AW213" s="14" t="s">
        <v>34</v>
      </c>
      <c r="AX213" s="14" t="s">
        <v>83</v>
      </c>
      <c r="AY213" s="268" t="s">
        <v>171</v>
      </c>
    </row>
    <row r="214" s="2" customFormat="1" ht="24.15" customHeight="1">
      <c r="A214" s="39"/>
      <c r="B214" s="40"/>
      <c r="C214" s="213" t="s">
        <v>406</v>
      </c>
      <c r="D214" s="213" t="s">
        <v>174</v>
      </c>
      <c r="E214" s="214" t="s">
        <v>919</v>
      </c>
      <c r="F214" s="215" t="s">
        <v>920</v>
      </c>
      <c r="G214" s="216" t="s">
        <v>190</v>
      </c>
      <c r="H214" s="217">
        <v>0.027</v>
      </c>
      <c r="I214" s="218"/>
      <c r="J214" s="219">
        <f>ROUND(I214*H214,2)</f>
        <v>0</v>
      </c>
      <c r="K214" s="215" t="s">
        <v>307</v>
      </c>
      <c r="L214" s="45"/>
      <c r="M214" s="220" t="s">
        <v>19</v>
      </c>
      <c r="N214" s="221" t="s">
        <v>46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283</v>
      </c>
      <c r="AT214" s="224" t="s">
        <v>174</v>
      </c>
      <c r="AU214" s="224" t="s">
        <v>85</v>
      </c>
      <c r="AY214" s="18" t="s">
        <v>171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83</v>
      </c>
      <c r="BK214" s="225">
        <f>ROUND(I214*H214,2)</f>
        <v>0</v>
      </c>
      <c r="BL214" s="18" t="s">
        <v>283</v>
      </c>
      <c r="BM214" s="224" t="s">
        <v>921</v>
      </c>
    </row>
    <row r="215" s="2" customFormat="1">
      <c r="A215" s="39"/>
      <c r="B215" s="40"/>
      <c r="C215" s="41"/>
      <c r="D215" s="226" t="s">
        <v>181</v>
      </c>
      <c r="E215" s="41"/>
      <c r="F215" s="227" t="s">
        <v>920</v>
      </c>
      <c r="G215" s="41"/>
      <c r="H215" s="41"/>
      <c r="I215" s="228"/>
      <c r="J215" s="41"/>
      <c r="K215" s="41"/>
      <c r="L215" s="45"/>
      <c r="M215" s="229"/>
      <c r="N215" s="230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181</v>
      </c>
      <c r="AU215" s="18" t="s">
        <v>85</v>
      </c>
    </row>
    <row r="216" s="2" customFormat="1">
      <c r="A216" s="39"/>
      <c r="B216" s="40"/>
      <c r="C216" s="41"/>
      <c r="D216" s="231" t="s">
        <v>183</v>
      </c>
      <c r="E216" s="41"/>
      <c r="F216" s="232" t="s">
        <v>922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183</v>
      </c>
      <c r="AU216" s="18" t="s">
        <v>85</v>
      </c>
    </row>
    <row r="217" s="12" customFormat="1" ht="22.8" customHeight="1">
      <c r="A217" s="12"/>
      <c r="B217" s="197"/>
      <c r="C217" s="198"/>
      <c r="D217" s="199" t="s">
        <v>74</v>
      </c>
      <c r="E217" s="211" t="s">
        <v>923</v>
      </c>
      <c r="F217" s="211" t="s">
        <v>924</v>
      </c>
      <c r="G217" s="198"/>
      <c r="H217" s="198"/>
      <c r="I217" s="201"/>
      <c r="J217" s="212">
        <f>BK217</f>
        <v>0</v>
      </c>
      <c r="K217" s="198"/>
      <c r="L217" s="203"/>
      <c r="M217" s="204"/>
      <c r="N217" s="205"/>
      <c r="O217" s="205"/>
      <c r="P217" s="206">
        <f>SUM(P218:P244)</f>
        <v>0</v>
      </c>
      <c r="Q217" s="205"/>
      <c r="R217" s="206">
        <f>SUM(R218:R244)</f>
        <v>0.046901819999999997</v>
      </c>
      <c r="S217" s="205"/>
      <c r="T217" s="207">
        <f>SUM(T218:T244)</f>
        <v>0.023429999999999999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8" t="s">
        <v>85</v>
      </c>
      <c r="AT217" s="209" t="s">
        <v>74</v>
      </c>
      <c r="AU217" s="209" t="s">
        <v>83</v>
      </c>
      <c r="AY217" s="208" t="s">
        <v>171</v>
      </c>
      <c r="BK217" s="210">
        <f>SUM(BK218:BK244)</f>
        <v>0</v>
      </c>
    </row>
    <row r="218" s="2" customFormat="1" ht="37.8" customHeight="1">
      <c r="A218" s="39"/>
      <c r="B218" s="40"/>
      <c r="C218" s="213" t="s">
        <v>413</v>
      </c>
      <c r="D218" s="213" t="s">
        <v>174</v>
      </c>
      <c r="E218" s="214" t="s">
        <v>925</v>
      </c>
      <c r="F218" s="215" t="s">
        <v>926</v>
      </c>
      <c r="G218" s="216" t="s">
        <v>490</v>
      </c>
      <c r="H218" s="217">
        <v>1</v>
      </c>
      <c r="I218" s="218"/>
      <c r="J218" s="219">
        <f>ROUND(I218*H218,2)</f>
        <v>0</v>
      </c>
      <c r="K218" s="215" t="s">
        <v>178</v>
      </c>
      <c r="L218" s="45"/>
      <c r="M218" s="220" t="s">
        <v>19</v>
      </c>
      <c r="N218" s="221" t="s">
        <v>46</v>
      </c>
      <c r="O218" s="85"/>
      <c r="P218" s="222">
        <f>O218*H218</f>
        <v>0</v>
      </c>
      <c r="Q218" s="222">
        <v>0.01413</v>
      </c>
      <c r="R218" s="222">
        <f>Q218*H218</f>
        <v>0.01413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283</v>
      </c>
      <c r="AT218" s="224" t="s">
        <v>174</v>
      </c>
      <c r="AU218" s="224" t="s">
        <v>85</v>
      </c>
      <c r="AY218" s="18" t="s">
        <v>171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83</v>
      </c>
      <c r="BK218" s="225">
        <f>ROUND(I218*H218,2)</f>
        <v>0</v>
      </c>
      <c r="BL218" s="18" t="s">
        <v>283</v>
      </c>
      <c r="BM218" s="224" t="s">
        <v>927</v>
      </c>
    </row>
    <row r="219" s="2" customFormat="1">
      <c r="A219" s="39"/>
      <c r="B219" s="40"/>
      <c r="C219" s="41"/>
      <c r="D219" s="226" t="s">
        <v>181</v>
      </c>
      <c r="E219" s="41"/>
      <c r="F219" s="227" t="s">
        <v>928</v>
      </c>
      <c r="G219" s="41"/>
      <c r="H219" s="41"/>
      <c r="I219" s="228"/>
      <c r="J219" s="41"/>
      <c r="K219" s="41"/>
      <c r="L219" s="45"/>
      <c r="M219" s="229"/>
      <c r="N219" s="23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181</v>
      </c>
      <c r="AU219" s="18" t="s">
        <v>85</v>
      </c>
    </row>
    <row r="220" s="2" customFormat="1">
      <c r="A220" s="39"/>
      <c r="B220" s="40"/>
      <c r="C220" s="41"/>
      <c r="D220" s="231" t="s">
        <v>183</v>
      </c>
      <c r="E220" s="41"/>
      <c r="F220" s="232" t="s">
        <v>929</v>
      </c>
      <c r="G220" s="41"/>
      <c r="H220" s="41"/>
      <c r="I220" s="228"/>
      <c r="J220" s="41"/>
      <c r="K220" s="41"/>
      <c r="L220" s="45"/>
      <c r="M220" s="229"/>
      <c r="N220" s="230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183</v>
      </c>
      <c r="AU220" s="18" t="s">
        <v>85</v>
      </c>
    </row>
    <row r="221" s="2" customFormat="1">
      <c r="A221" s="39"/>
      <c r="B221" s="40"/>
      <c r="C221" s="41"/>
      <c r="D221" s="226" t="s">
        <v>194</v>
      </c>
      <c r="E221" s="41"/>
      <c r="F221" s="244" t="s">
        <v>930</v>
      </c>
      <c r="G221" s="41"/>
      <c r="H221" s="41"/>
      <c r="I221" s="228"/>
      <c r="J221" s="41"/>
      <c r="K221" s="41"/>
      <c r="L221" s="45"/>
      <c r="M221" s="229"/>
      <c r="N221" s="23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194</v>
      </c>
      <c r="AU221" s="18" t="s">
        <v>85</v>
      </c>
    </row>
    <row r="222" s="2" customFormat="1" ht="16.5" customHeight="1">
      <c r="A222" s="39"/>
      <c r="B222" s="40"/>
      <c r="C222" s="213" t="s">
        <v>420</v>
      </c>
      <c r="D222" s="213" t="s">
        <v>174</v>
      </c>
      <c r="E222" s="214" t="s">
        <v>931</v>
      </c>
      <c r="F222" s="215" t="s">
        <v>932</v>
      </c>
      <c r="G222" s="216" t="s">
        <v>490</v>
      </c>
      <c r="H222" s="217">
        <v>1</v>
      </c>
      <c r="I222" s="218"/>
      <c r="J222" s="219">
        <f>ROUND(I222*H222,2)</f>
        <v>0</v>
      </c>
      <c r="K222" s="215" t="s">
        <v>307</v>
      </c>
      <c r="L222" s="45"/>
      <c r="M222" s="220" t="s">
        <v>19</v>
      </c>
      <c r="N222" s="221" t="s">
        <v>46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0.019460000000000002</v>
      </c>
      <c r="T222" s="223">
        <f>S222*H222</f>
        <v>0.019460000000000002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283</v>
      </c>
      <c r="AT222" s="224" t="s">
        <v>174</v>
      </c>
      <c r="AU222" s="224" t="s">
        <v>85</v>
      </c>
      <c r="AY222" s="18" t="s">
        <v>171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83</v>
      </c>
      <c r="BK222" s="225">
        <f>ROUND(I222*H222,2)</f>
        <v>0</v>
      </c>
      <c r="BL222" s="18" t="s">
        <v>283</v>
      </c>
      <c r="BM222" s="224" t="s">
        <v>933</v>
      </c>
    </row>
    <row r="223" s="2" customFormat="1">
      <c r="A223" s="39"/>
      <c r="B223" s="40"/>
      <c r="C223" s="41"/>
      <c r="D223" s="226" t="s">
        <v>181</v>
      </c>
      <c r="E223" s="41"/>
      <c r="F223" s="227" t="s">
        <v>932</v>
      </c>
      <c r="G223" s="41"/>
      <c r="H223" s="41"/>
      <c r="I223" s="228"/>
      <c r="J223" s="41"/>
      <c r="K223" s="41"/>
      <c r="L223" s="45"/>
      <c r="M223" s="229"/>
      <c r="N223" s="230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181</v>
      </c>
      <c r="AU223" s="18" t="s">
        <v>85</v>
      </c>
    </row>
    <row r="224" s="2" customFormat="1">
      <c r="A224" s="39"/>
      <c r="B224" s="40"/>
      <c r="C224" s="41"/>
      <c r="D224" s="231" t="s">
        <v>183</v>
      </c>
      <c r="E224" s="41"/>
      <c r="F224" s="232" t="s">
        <v>934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183</v>
      </c>
      <c r="AU224" s="18" t="s">
        <v>85</v>
      </c>
    </row>
    <row r="225" s="2" customFormat="1" ht="16.5" customHeight="1">
      <c r="A225" s="39"/>
      <c r="B225" s="40"/>
      <c r="C225" s="213" t="s">
        <v>426</v>
      </c>
      <c r="D225" s="213" t="s">
        <v>174</v>
      </c>
      <c r="E225" s="214" t="s">
        <v>935</v>
      </c>
      <c r="F225" s="215" t="s">
        <v>936</v>
      </c>
      <c r="G225" s="216" t="s">
        <v>490</v>
      </c>
      <c r="H225" s="217">
        <v>1</v>
      </c>
      <c r="I225" s="218"/>
      <c r="J225" s="219">
        <f>ROUND(I225*H225,2)</f>
        <v>0</v>
      </c>
      <c r="K225" s="215" t="s">
        <v>307</v>
      </c>
      <c r="L225" s="45"/>
      <c r="M225" s="220" t="s">
        <v>19</v>
      </c>
      <c r="N225" s="221" t="s">
        <v>46</v>
      </c>
      <c r="O225" s="85"/>
      <c r="P225" s="222">
        <f>O225*H225</f>
        <v>0</v>
      </c>
      <c r="Q225" s="222">
        <v>0.03018268</v>
      </c>
      <c r="R225" s="222">
        <f>Q225*H225</f>
        <v>0.03018268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283</v>
      </c>
      <c r="AT225" s="224" t="s">
        <v>174</v>
      </c>
      <c r="AU225" s="224" t="s">
        <v>85</v>
      </c>
      <c r="AY225" s="18" t="s">
        <v>171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83</v>
      </c>
      <c r="BK225" s="225">
        <f>ROUND(I225*H225,2)</f>
        <v>0</v>
      </c>
      <c r="BL225" s="18" t="s">
        <v>283</v>
      </c>
      <c r="BM225" s="224" t="s">
        <v>937</v>
      </c>
    </row>
    <row r="226" s="2" customFormat="1">
      <c r="A226" s="39"/>
      <c r="B226" s="40"/>
      <c r="C226" s="41"/>
      <c r="D226" s="226" t="s">
        <v>181</v>
      </c>
      <c r="E226" s="41"/>
      <c r="F226" s="227" t="s">
        <v>936</v>
      </c>
      <c r="G226" s="41"/>
      <c r="H226" s="41"/>
      <c r="I226" s="228"/>
      <c r="J226" s="41"/>
      <c r="K226" s="41"/>
      <c r="L226" s="45"/>
      <c r="M226" s="229"/>
      <c r="N226" s="230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181</v>
      </c>
      <c r="AU226" s="18" t="s">
        <v>85</v>
      </c>
    </row>
    <row r="227" s="2" customFormat="1">
      <c r="A227" s="39"/>
      <c r="B227" s="40"/>
      <c r="C227" s="41"/>
      <c r="D227" s="231" t="s">
        <v>183</v>
      </c>
      <c r="E227" s="41"/>
      <c r="F227" s="232" t="s">
        <v>938</v>
      </c>
      <c r="G227" s="41"/>
      <c r="H227" s="41"/>
      <c r="I227" s="228"/>
      <c r="J227" s="41"/>
      <c r="K227" s="41"/>
      <c r="L227" s="45"/>
      <c r="M227" s="229"/>
      <c r="N227" s="230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183</v>
      </c>
      <c r="AU227" s="18" t="s">
        <v>85</v>
      </c>
    </row>
    <row r="228" s="2" customFormat="1">
      <c r="A228" s="39"/>
      <c r="B228" s="40"/>
      <c r="C228" s="41"/>
      <c r="D228" s="226" t="s">
        <v>194</v>
      </c>
      <c r="E228" s="41"/>
      <c r="F228" s="244" t="s">
        <v>939</v>
      </c>
      <c r="G228" s="41"/>
      <c r="H228" s="41"/>
      <c r="I228" s="228"/>
      <c r="J228" s="41"/>
      <c r="K228" s="41"/>
      <c r="L228" s="45"/>
      <c r="M228" s="229"/>
      <c r="N228" s="23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194</v>
      </c>
      <c r="AU228" s="18" t="s">
        <v>85</v>
      </c>
    </row>
    <row r="229" s="2" customFormat="1" ht="16.5" customHeight="1">
      <c r="A229" s="39"/>
      <c r="B229" s="40"/>
      <c r="C229" s="213" t="s">
        <v>432</v>
      </c>
      <c r="D229" s="213" t="s">
        <v>174</v>
      </c>
      <c r="E229" s="214" t="s">
        <v>940</v>
      </c>
      <c r="F229" s="215" t="s">
        <v>941</v>
      </c>
      <c r="G229" s="216" t="s">
        <v>490</v>
      </c>
      <c r="H229" s="217">
        <v>2</v>
      </c>
      <c r="I229" s="218"/>
      <c r="J229" s="219">
        <f>ROUND(I229*H229,2)</f>
        <v>0</v>
      </c>
      <c r="K229" s="215" t="s">
        <v>307</v>
      </c>
      <c r="L229" s="45"/>
      <c r="M229" s="220" t="s">
        <v>19</v>
      </c>
      <c r="N229" s="221" t="s">
        <v>46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0.00156</v>
      </c>
      <c r="T229" s="223">
        <f>S229*H229</f>
        <v>0.0031199999999999999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283</v>
      </c>
      <c r="AT229" s="224" t="s">
        <v>174</v>
      </c>
      <c r="AU229" s="224" t="s">
        <v>85</v>
      </c>
      <c r="AY229" s="18" t="s">
        <v>171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83</v>
      </c>
      <c r="BK229" s="225">
        <f>ROUND(I229*H229,2)</f>
        <v>0</v>
      </c>
      <c r="BL229" s="18" t="s">
        <v>283</v>
      </c>
      <c r="BM229" s="224" t="s">
        <v>942</v>
      </c>
    </row>
    <row r="230" s="2" customFormat="1">
      <c r="A230" s="39"/>
      <c r="B230" s="40"/>
      <c r="C230" s="41"/>
      <c r="D230" s="226" t="s">
        <v>181</v>
      </c>
      <c r="E230" s="41"/>
      <c r="F230" s="227" t="s">
        <v>941</v>
      </c>
      <c r="G230" s="41"/>
      <c r="H230" s="41"/>
      <c r="I230" s="228"/>
      <c r="J230" s="41"/>
      <c r="K230" s="41"/>
      <c r="L230" s="45"/>
      <c r="M230" s="229"/>
      <c r="N230" s="230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181</v>
      </c>
      <c r="AU230" s="18" t="s">
        <v>85</v>
      </c>
    </row>
    <row r="231" s="2" customFormat="1">
      <c r="A231" s="39"/>
      <c r="B231" s="40"/>
      <c r="C231" s="41"/>
      <c r="D231" s="231" t="s">
        <v>183</v>
      </c>
      <c r="E231" s="41"/>
      <c r="F231" s="232" t="s">
        <v>943</v>
      </c>
      <c r="G231" s="41"/>
      <c r="H231" s="41"/>
      <c r="I231" s="228"/>
      <c r="J231" s="41"/>
      <c r="K231" s="41"/>
      <c r="L231" s="45"/>
      <c r="M231" s="229"/>
      <c r="N231" s="23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183</v>
      </c>
      <c r="AU231" s="18" t="s">
        <v>85</v>
      </c>
    </row>
    <row r="232" s="2" customFormat="1" ht="16.5" customHeight="1">
      <c r="A232" s="39"/>
      <c r="B232" s="40"/>
      <c r="C232" s="213" t="s">
        <v>437</v>
      </c>
      <c r="D232" s="213" t="s">
        <v>174</v>
      </c>
      <c r="E232" s="214" t="s">
        <v>944</v>
      </c>
      <c r="F232" s="215" t="s">
        <v>945</v>
      </c>
      <c r="G232" s="216" t="s">
        <v>490</v>
      </c>
      <c r="H232" s="217">
        <v>1</v>
      </c>
      <c r="I232" s="218"/>
      <c r="J232" s="219">
        <f>ROUND(I232*H232,2)</f>
        <v>0</v>
      </c>
      <c r="K232" s="215" t="s">
        <v>307</v>
      </c>
      <c r="L232" s="45"/>
      <c r="M232" s="220" t="s">
        <v>19</v>
      </c>
      <c r="N232" s="221" t="s">
        <v>46</v>
      </c>
      <c r="O232" s="85"/>
      <c r="P232" s="222">
        <f>O232*H232</f>
        <v>0</v>
      </c>
      <c r="Q232" s="222">
        <v>0.00183914</v>
      </c>
      <c r="R232" s="222">
        <f>Q232*H232</f>
        <v>0.00183914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283</v>
      </c>
      <c r="AT232" s="224" t="s">
        <v>174</v>
      </c>
      <c r="AU232" s="224" t="s">
        <v>85</v>
      </c>
      <c r="AY232" s="18" t="s">
        <v>171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83</v>
      </c>
      <c r="BK232" s="225">
        <f>ROUND(I232*H232,2)</f>
        <v>0</v>
      </c>
      <c r="BL232" s="18" t="s">
        <v>283</v>
      </c>
      <c r="BM232" s="224" t="s">
        <v>946</v>
      </c>
    </row>
    <row r="233" s="2" customFormat="1">
      <c r="A233" s="39"/>
      <c r="B233" s="40"/>
      <c r="C233" s="41"/>
      <c r="D233" s="226" t="s">
        <v>181</v>
      </c>
      <c r="E233" s="41"/>
      <c r="F233" s="227" t="s">
        <v>945</v>
      </c>
      <c r="G233" s="41"/>
      <c r="H233" s="41"/>
      <c r="I233" s="228"/>
      <c r="J233" s="41"/>
      <c r="K233" s="41"/>
      <c r="L233" s="45"/>
      <c r="M233" s="229"/>
      <c r="N233" s="23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181</v>
      </c>
      <c r="AU233" s="18" t="s">
        <v>85</v>
      </c>
    </row>
    <row r="234" s="2" customFormat="1">
      <c r="A234" s="39"/>
      <c r="B234" s="40"/>
      <c r="C234" s="41"/>
      <c r="D234" s="231" t="s">
        <v>183</v>
      </c>
      <c r="E234" s="41"/>
      <c r="F234" s="232" t="s">
        <v>947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183</v>
      </c>
      <c r="AU234" s="18" t="s">
        <v>85</v>
      </c>
    </row>
    <row r="235" s="2" customFormat="1">
      <c r="A235" s="39"/>
      <c r="B235" s="40"/>
      <c r="C235" s="41"/>
      <c r="D235" s="226" t="s">
        <v>194</v>
      </c>
      <c r="E235" s="41"/>
      <c r="F235" s="244" t="s">
        <v>948</v>
      </c>
      <c r="G235" s="41"/>
      <c r="H235" s="41"/>
      <c r="I235" s="228"/>
      <c r="J235" s="41"/>
      <c r="K235" s="41"/>
      <c r="L235" s="45"/>
      <c r="M235" s="229"/>
      <c r="N235" s="230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194</v>
      </c>
      <c r="AU235" s="18" t="s">
        <v>85</v>
      </c>
    </row>
    <row r="236" s="2" customFormat="1" ht="16.5" customHeight="1">
      <c r="A236" s="39"/>
      <c r="B236" s="40"/>
      <c r="C236" s="213" t="s">
        <v>441</v>
      </c>
      <c r="D236" s="213" t="s">
        <v>174</v>
      </c>
      <c r="E236" s="214" t="s">
        <v>949</v>
      </c>
      <c r="F236" s="215" t="s">
        <v>950</v>
      </c>
      <c r="G236" s="216" t="s">
        <v>199</v>
      </c>
      <c r="H236" s="217">
        <v>1</v>
      </c>
      <c r="I236" s="218"/>
      <c r="J236" s="219">
        <f>ROUND(I236*H236,2)</f>
        <v>0</v>
      </c>
      <c r="K236" s="215" t="s">
        <v>307</v>
      </c>
      <c r="L236" s="45"/>
      <c r="M236" s="220" t="s">
        <v>19</v>
      </c>
      <c r="N236" s="221" t="s">
        <v>46</v>
      </c>
      <c r="O236" s="85"/>
      <c r="P236" s="222">
        <f>O236*H236</f>
        <v>0</v>
      </c>
      <c r="Q236" s="222">
        <v>0</v>
      </c>
      <c r="R236" s="222">
        <f>Q236*H236</f>
        <v>0</v>
      </c>
      <c r="S236" s="222">
        <v>0.00084999999999999995</v>
      </c>
      <c r="T236" s="223">
        <f>S236*H236</f>
        <v>0.00084999999999999995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4" t="s">
        <v>283</v>
      </c>
      <c r="AT236" s="224" t="s">
        <v>174</v>
      </c>
      <c r="AU236" s="224" t="s">
        <v>85</v>
      </c>
      <c r="AY236" s="18" t="s">
        <v>171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8" t="s">
        <v>83</v>
      </c>
      <c r="BK236" s="225">
        <f>ROUND(I236*H236,2)</f>
        <v>0</v>
      </c>
      <c r="BL236" s="18" t="s">
        <v>283</v>
      </c>
      <c r="BM236" s="224" t="s">
        <v>951</v>
      </c>
    </row>
    <row r="237" s="2" customFormat="1">
      <c r="A237" s="39"/>
      <c r="B237" s="40"/>
      <c r="C237" s="41"/>
      <c r="D237" s="226" t="s">
        <v>181</v>
      </c>
      <c r="E237" s="41"/>
      <c r="F237" s="227" t="s">
        <v>950</v>
      </c>
      <c r="G237" s="41"/>
      <c r="H237" s="41"/>
      <c r="I237" s="228"/>
      <c r="J237" s="41"/>
      <c r="K237" s="41"/>
      <c r="L237" s="45"/>
      <c r="M237" s="229"/>
      <c r="N237" s="23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181</v>
      </c>
      <c r="AU237" s="18" t="s">
        <v>85</v>
      </c>
    </row>
    <row r="238" s="2" customFormat="1">
      <c r="A238" s="39"/>
      <c r="B238" s="40"/>
      <c r="C238" s="41"/>
      <c r="D238" s="231" t="s">
        <v>183</v>
      </c>
      <c r="E238" s="41"/>
      <c r="F238" s="232" t="s">
        <v>952</v>
      </c>
      <c r="G238" s="41"/>
      <c r="H238" s="41"/>
      <c r="I238" s="228"/>
      <c r="J238" s="41"/>
      <c r="K238" s="41"/>
      <c r="L238" s="45"/>
      <c r="M238" s="229"/>
      <c r="N238" s="23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183</v>
      </c>
      <c r="AU238" s="18" t="s">
        <v>85</v>
      </c>
    </row>
    <row r="239" s="2" customFormat="1" ht="21.75" customHeight="1">
      <c r="A239" s="39"/>
      <c r="B239" s="40"/>
      <c r="C239" s="213" t="s">
        <v>449</v>
      </c>
      <c r="D239" s="213" t="s">
        <v>174</v>
      </c>
      <c r="E239" s="214" t="s">
        <v>953</v>
      </c>
      <c r="F239" s="215" t="s">
        <v>954</v>
      </c>
      <c r="G239" s="216" t="s">
        <v>199</v>
      </c>
      <c r="H239" s="217">
        <v>1</v>
      </c>
      <c r="I239" s="218"/>
      <c r="J239" s="219">
        <f>ROUND(I239*H239,2)</f>
        <v>0</v>
      </c>
      <c r="K239" s="215" t="s">
        <v>307</v>
      </c>
      <c r="L239" s="45"/>
      <c r="M239" s="220" t="s">
        <v>19</v>
      </c>
      <c r="N239" s="221" t="s">
        <v>46</v>
      </c>
      <c r="O239" s="85"/>
      <c r="P239" s="222">
        <f>O239*H239</f>
        <v>0</v>
      </c>
      <c r="Q239" s="222">
        <v>0.00075000000000000002</v>
      </c>
      <c r="R239" s="222">
        <f>Q239*H239</f>
        <v>0.00075000000000000002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283</v>
      </c>
      <c r="AT239" s="224" t="s">
        <v>174</v>
      </c>
      <c r="AU239" s="224" t="s">
        <v>85</v>
      </c>
      <c r="AY239" s="18" t="s">
        <v>171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83</v>
      </c>
      <c r="BK239" s="225">
        <f>ROUND(I239*H239,2)</f>
        <v>0</v>
      </c>
      <c r="BL239" s="18" t="s">
        <v>283</v>
      </c>
      <c r="BM239" s="224" t="s">
        <v>955</v>
      </c>
    </row>
    <row r="240" s="2" customFormat="1">
      <c r="A240" s="39"/>
      <c r="B240" s="40"/>
      <c r="C240" s="41"/>
      <c r="D240" s="226" t="s">
        <v>181</v>
      </c>
      <c r="E240" s="41"/>
      <c r="F240" s="227" t="s">
        <v>954</v>
      </c>
      <c r="G240" s="41"/>
      <c r="H240" s="41"/>
      <c r="I240" s="228"/>
      <c r="J240" s="41"/>
      <c r="K240" s="41"/>
      <c r="L240" s="45"/>
      <c r="M240" s="229"/>
      <c r="N240" s="23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181</v>
      </c>
      <c r="AU240" s="18" t="s">
        <v>85</v>
      </c>
    </row>
    <row r="241" s="2" customFormat="1">
      <c r="A241" s="39"/>
      <c r="B241" s="40"/>
      <c r="C241" s="41"/>
      <c r="D241" s="231" t="s">
        <v>183</v>
      </c>
      <c r="E241" s="41"/>
      <c r="F241" s="232" t="s">
        <v>956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183</v>
      </c>
      <c r="AU241" s="18" t="s">
        <v>85</v>
      </c>
    </row>
    <row r="242" s="2" customFormat="1" ht="24.15" customHeight="1">
      <c r="A242" s="39"/>
      <c r="B242" s="40"/>
      <c r="C242" s="213" t="s">
        <v>457</v>
      </c>
      <c r="D242" s="213" t="s">
        <v>174</v>
      </c>
      <c r="E242" s="214" t="s">
        <v>957</v>
      </c>
      <c r="F242" s="215" t="s">
        <v>958</v>
      </c>
      <c r="G242" s="216" t="s">
        <v>190</v>
      </c>
      <c r="H242" s="217">
        <v>0.047</v>
      </c>
      <c r="I242" s="218"/>
      <c r="J242" s="219">
        <f>ROUND(I242*H242,2)</f>
        <v>0</v>
      </c>
      <c r="K242" s="215" t="s">
        <v>307</v>
      </c>
      <c r="L242" s="45"/>
      <c r="M242" s="220" t="s">
        <v>19</v>
      </c>
      <c r="N242" s="221" t="s">
        <v>46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283</v>
      </c>
      <c r="AT242" s="224" t="s">
        <v>174</v>
      </c>
      <c r="AU242" s="224" t="s">
        <v>85</v>
      </c>
      <c r="AY242" s="18" t="s">
        <v>171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83</v>
      </c>
      <c r="BK242" s="225">
        <f>ROUND(I242*H242,2)</f>
        <v>0</v>
      </c>
      <c r="BL242" s="18" t="s">
        <v>283</v>
      </c>
      <c r="BM242" s="224" t="s">
        <v>959</v>
      </c>
    </row>
    <row r="243" s="2" customFormat="1">
      <c r="A243" s="39"/>
      <c r="B243" s="40"/>
      <c r="C243" s="41"/>
      <c r="D243" s="226" t="s">
        <v>181</v>
      </c>
      <c r="E243" s="41"/>
      <c r="F243" s="227" t="s">
        <v>958</v>
      </c>
      <c r="G243" s="41"/>
      <c r="H243" s="41"/>
      <c r="I243" s="228"/>
      <c r="J243" s="41"/>
      <c r="K243" s="41"/>
      <c r="L243" s="45"/>
      <c r="M243" s="229"/>
      <c r="N243" s="23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181</v>
      </c>
      <c r="AU243" s="18" t="s">
        <v>85</v>
      </c>
    </row>
    <row r="244" s="2" customFormat="1">
      <c r="A244" s="39"/>
      <c r="B244" s="40"/>
      <c r="C244" s="41"/>
      <c r="D244" s="231" t="s">
        <v>183</v>
      </c>
      <c r="E244" s="41"/>
      <c r="F244" s="232" t="s">
        <v>960</v>
      </c>
      <c r="G244" s="41"/>
      <c r="H244" s="41"/>
      <c r="I244" s="228"/>
      <c r="J244" s="41"/>
      <c r="K244" s="41"/>
      <c r="L244" s="45"/>
      <c r="M244" s="229"/>
      <c r="N244" s="23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183</v>
      </c>
      <c r="AU244" s="18" t="s">
        <v>85</v>
      </c>
    </row>
    <row r="245" s="12" customFormat="1" ht="22.8" customHeight="1">
      <c r="A245" s="12"/>
      <c r="B245" s="197"/>
      <c r="C245" s="198"/>
      <c r="D245" s="199" t="s">
        <v>74</v>
      </c>
      <c r="E245" s="211" t="s">
        <v>961</v>
      </c>
      <c r="F245" s="211" t="s">
        <v>962</v>
      </c>
      <c r="G245" s="198"/>
      <c r="H245" s="198"/>
      <c r="I245" s="201"/>
      <c r="J245" s="212">
        <f>BK245</f>
        <v>0</v>
      </c>
      <c r="K245" s="198"/>
      <c r="L245" s="203"/>
      <c r="M245" s="204"/>
      <c r="N245" s="205"/>
      <c r="O245" s="205"/>
      <c r="P245" s="206">
        <f>SUM(P246:P251)</f>
        <v>0</v>
      </c>
      <c r="Q245" s="205"/>
      <c r="R245" s="206">
        <f>SUM(R246:R251)</f>
        <v>0.001196</v>
      </c>
      <c r="S245" s="205"/>
      <c r="T245" s="207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8" t="s">
        <v>85</v>
      </c>
      <c r="AT245" s="209" t="s">
        <v>74</v>
      </c>
      <c r="AU245" s="209" t="s">
        <v>83</v>
      </c>
      <c r="AY245" s="208" t="s">
        <v>171</v>
      </c>
      <c r="BK245" s="210">
        <f>SUM(BK246:BK251)</f>
        <v>0</v>
      </c>
    </row>
    <row r="246" s="2" customFormat="1" ht="24.15" customHeight="1">
      <c r="A246" s="39"/>
      <c r="B246" s="40"/>
      <c r="C246" s="213" t="s">
        <v>463</v>
      </c>
      <c r="D246" s="213" t="s">
        <v>174</v>
      </c>
      <c r="E246" s="214" t="s">
        <v>963</v>
      </c>
      <c r="F246" s="215" t="s">
        <v>964</v>
      </c>
      <c r="G246" s="216" t="s">
        <v>199</v>
      </c>
      <c r="H246" s="217">
        <v>2</v>
      </c>
      <c r="I246" s="218"/>
      <c r="J246" s="219">
        <f>ROUND(I246*H246,2)</f>
        <v>0</v>
      </c>
      <c r="K246" s="215" t="s">
        <v>307</v>
      </c>
      <c r="L246" s="45"/>
      <c r="M246" s="220" t="s">
        <v>19</v>
      </c>
      <c r="N246" s="221" t="s">
        <v>46</v>
      </c>
      <c r="O246" s="85"/>
      <c r="P246" s="222">
        <f>O246*H246</f>
        <v>0</v>
      </c>
      <c r="Q246" s="222">
        <v>0.00059800000000000001</v>
      </c>
      <c r="R246" s="222">
        <f>Q246*H246</f>
        <v>0.001196</v>
      </c>
      <c r="S246" s="222">
        <v>0</v>
      </c>
      <c r="T246" s="22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4" t="s">
        <v>283</v>
      </c>
      <c r="AT246" s="224" t="s">
        <v>174</v>
      </c>
      <c r="AU246" s="224" t="s">
        <v>85</v>
      </c>
      <c r="AY246" s="18" t="s">
        <v>171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8" t="s">
        <v>83</v>
      </c>
      <c r="BK246" s="225">
        <f>ROUND(I246*H246,2)</f>
        <v>0</v>
      </c>
      <c r="BL246" s="18" t="s">
        <v>283</v>
      </c>
      <c r="BM246" s="224" t="s">
        <v>965</v>
      </c>
    </row>
    <row r="247" s="2" customFormat="1">
      <c r="A247" s="39"/>
      <c r="B247" s="40"/>
      <c r="C247" s="41"/>
      <c r="D247" s="226" t="s">
        <v>181</v>
      </c>
      <c r="E247" s="41"/>
      <c r="F247" s="227" t="s">
        <v>964</v>
      </c>
      <c r="G247" s="41"/>
      <c r="H247" s="41"/>
      <c r="I247" s="228"/>
      <c r="J247" s="41"/>
      <c r="K247" s="41"/>
      <c r="L247" s="45"/>
      <c r="M247" s="229"/>
      <c r="N247" s="23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181</v>
      </c>
      <c r="AU247" s="18" t="s">
        <v>85</v>
      </c>
    </row>
    <row r="248" s="2" customFormat="1">
      <c r="A248" s="39"/>
      <c r="B248" s="40"/>
      <c r="C248" s="41"/>
      <c r="D248" s="231" t="s">
        <v>183</v>
      </c>
      <c r="E248" s="41"/>
      <c r="F248" s="232" t="s">
        <v>966</v>
      </c>
      <c r="G248" s="41"/>
      <c r="H248" s="41"/>
      <c r="I248" s="228"/>
      <c r="J248" s="41"/>
      <c r="K248" s="41"/>
      <c r="L248" s="45"/>
      <c r="M248" s="229"/>
      <c r="N248" s="230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183</v>
      </c>
      <c r="AU248" s="18" t="s">
        <v>85</v>
      </c>
    </row>
    <row r="249" s="2" customFormat="1" ht="24.15" customHeight="1">
      <c r="A249" s="39"/>
      <c r="B249" s="40"/>
      <c r="C249" s="213" t="s">
        <v>468</v>
      </c>
      <c r="D249" s="213" t="s">
        <v>174</v>
      </c>
      <c r="E249" s="214" t="s">
        <v>967</v>
      </c>
      <c r="F249" s="215" t="s">
        <v>968</v>
      </c>
      <c r="G249" s="216" t="s">
        <v>190</v>
      </c>
      <c r="H249" s="217">
        <v>0.001</v>
      </c>
      <c r="I249" s="218"/>
      <c r="J249" s="219">
        <f>ROUND(I249*H249,2)</f>
        <v>0</v>
      </c>
      <c r="K249" s="215" t="s">
        <v>307</v>
      </c>
      <c r="L249" s="45"/>
      <c r="M249" s="220" t="s">
        <v>19</v>
      </c>
      <c r="N249" s="221" t="s">
        <v>46</v>
      </c>
      <c r="O249" s="85"/>
      <c r="P249" s="222">
        <f>O249*H249</f>
        <v>0</v>
      </c>
      <c r="Q249" s="222">
        <v>0</v>
      </c>
      <c r="R249" s="222">
        <f>Q249*H249</f>
        <v>0</v>
      </c>
      <c r="S249" s="222">
        <v>0</v>
      </c>
      <c r="T249" s="22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24" t="s">
        <v>283</v>
      </c>
      <c r="AT249" s="224" t="s">
        <v>174</v>
      </c>
      <c r="AU249" s="224" t="s">
        <v>85</v>
      </c>
      <c r="AY249" s="18" t="s">
        <v>171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8" t="s">
        <v>83</v>
      </c>
      <c r="BK249" s="225">
        <f>ROUND(I249*H249,2)</f>
        <v>0</v>
      </c>
      <c r="BL249" s="18" t="s">
        <v>283</v>
      </c>
      <c r="BM249" s="224" t="s">
        <v>969</v>
      </c>
    </row>
    <row r="250" s="2" customFormat="1">
      <c r="A250" s="39"/>
      <c r="B250" s="40"/>
      <c r="C250" s="41"/>
      <c r="D250" s="226" t="s">
        <v>181</v>
      </c>
      <c r="E250" s="41"/>
      <c r="F250" s="227" t="s">
        <v>968</v>
      </c>
      <c r="G250" s="41"/>
      <c r="H250" s="41"/>
      <c r="I250" s="228"/>
      <c r="J250" s="41"/>
      <c r="K250" s="41"/>
      <c r="L250" s="45"/>
      <c r="M250" s="229"/>
      <c r="N250" s="23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181</v>
      </c>
      <c r="AU250" s="18" t="s">
        <v>85</v>
      </c>
    </row>
    <row r="251" s="2" customFormat="1">
      <c r="A251" s="39"/>
      <c r="B251" s="40"/>
      <c r="C251" s="41"/>
      <c r="D251" s="231" t="s">
        <v>183</v>
      </c>
      <c r="E251" s="41"/>
      <c r="F251" s="232" t="s">
        <v>970</v>
      </c>
      <c r="G251" s="41"/>
      <c r="H251" s="41"/>
      <c r="I251" s="228"/>
      <c r="J251" s="41"/>
      <c r="K251" s="41"/>
      <c r="L251" s="45"/>
      <c r="M251" s="229"/>
      <c r="N251" s="230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183</v>
      </c>
      <c r="AU251" s="18" t="s">
        <v>85</v>
      </c>
    </row>
    <row r="252" s="12" customFormat="1" ht="22.8" customHeight="1">
      <c r="A252" s="12"/>
      <c r="B252" s="197"/>
      <c r="C252" s="198"/>
      <c r="D252" s="199" t="s">
        <v>74</v>
      </c>
      <c r="E252" s="211" t="s">
        <v>971</v>
      </c>
      <c r="F252" s="211" t="s">
        <v>972</v>
      </c>
      <c r="G252" s="198"/>
      <c r="H252" s="198"/>
      <c r="I252" s="201"/>
      <c r="J252" s="212">
        <f>BK252</f>
        <v>0</v>
      </c>
      <c r="K252" s="198"/>
      <c r="L252" s="203"/>
      <c r="M252" s="204"/>
      <c r="N252" s="205"/>
      <c r="O252" s="205"/>
      <c r="P252" s="206">
        <f>SUM(P253:P266)</f>
        <v>0</v>
      </c>
      <c r="Q252" s="205"/>
      <c r="R252" s="206">
        <f>SUM(R253:R266)</f>
        <v>0.00061306480000000003</v>
      </c>
      <c r="S252" s="205"/>
      <c r="T252" s="207">
        <f>SUM(T253:T266)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8" t="s">
        <v>85</v>
      </c>
      <c r="AT252" s="209" t="s">
        <v>74</v>
      </c>
      <c r="AU252" s="209" t="s">
        <v>83</v>
      </c>
      <c r="AY252" s="208" t="s">
        <v>171</v>
      </c>
      <c r="BK252" s="210">
        <f>SUM(BK253:BK266)</f>
        <v>0</v>
      </c>
    </row>
    <row r="253" s="2" customFormat="1" ht="16.5" customHeight="1">
      <c r="A253" s="39"/>
      <c r="B253" s="40"/>
      <c r="C253" s="213" t="s">
        <v>473</v>
      </c>
      <c r="D253" s="213" t="s">
        <v>174</v>
      </c>
      <c r="E253" s="214" t="s">
        <v>973</v>
      </c>
      <c r="F253" s="215" t="s">
        <v>974</v>
      </c>
      <c r="G253" s="216" t="s">
        <v>199</v>
      </c>
      <c r="H253" s="217">
        <v>1</v>
      </c>
      <c r="I253" s="218"/>
      <c r="J253" s="219">
        <f>ROUND(I253*H253,2)</f>
        <v>0</v>
      </c>
      <c r="K253" s="215" t="s">
        <v>307</v>
      </c>
      <c r="L253" s="45"/>
      <c r="M253" s="220" t="s">
        <v>19</v>
      </c>
      <c r="N253" s="221" t="s">
        <v>46</v>
      </c>
      <c r="O253" s="85"/>
      <c r="P253" s="222">
        <f>O253*H253</f>
        <v>0</v>
      </c>
      <c r="Q253" s="222">
        <v>9.7387799999999996E-05</v>
      </c>
      <c r="R253" s="222">
        <f>Q253*H253</f>
        <v>9.7387799999999996E-05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283</v>
      </c>
      <c r="AT253" s="224" t="s">
        <v>174</v>
      </c>
      <c r="AU253" s="224" t="s">
        <v>85</v>
      </c>
      <c r="AY253" s="18" t="s">
        <v>171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83</v>
      </c>
      <c r="BK253" s="225">
        <f>ROUND(I253*H253,2)</f>
        <v>0</v>
      </c>
      <c r="BL253" s="18" t="s">
        <v>283</v>
      </c>
      <c r="BM253" s="224" t="s">
        <v>975</v>
      </c>
    </row>
    <row r="254" s="2" customFormat="1">
      <c r="A254" s="39"/>
      <c r="B254" s="40"/>
      <c r="C254" s="41"/>
      <c r="D254" s="226" t="s">
        <v>181</v>
      </c>
      <c r="E254" s="41"/>
      <c r="F254" s="227" t="s">
        <v>974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181</v>
      </c>
      <c r="AU254" s="18" t="s">
        <v>85</v>
      </c>
    </row>
    <row r="255" s="2" customFormat="1">
      <c r="A255" s="39"/>
      <c r="B255" s="40"/>
      <c r="C255" s="41"/>
      <c r="D255" s="231" t="s">
        <v>183</v>
      </c>
      <c r="E255" s="41"/>
      <c r="F255" s="232" t="s">
        <v>976</v>
      </c>
      <c r="G255" s="41"/>
      <c r="H255" s="41"/>
      <c r="I255" s="228"/>
      <c r="J255" s="41"/>
      <c r="K255" s="41"/>
      <c r="L255" s="45"/>
      <c r="M255" s="229"/>
      <c r="N255" s="230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183</v>
      </c>
      <c r="AU255" s="18" t="s">
        <v>85</v>
      </c>
    </row>
    <row r="256" s="2" customFormat="1" ht="16.5" customHeight="1">
      <c r="A256" s="39"/>
      <c r="B256" s="40"/>
      <c r="C256" s="245" t="s">
        <v>479</v>
      </c>
      <c r="D256" s="245" t="s">
        <v>232</v>
      </c>
      <c r="E256" s="246" t="s">
        <v>977</v>
      </c>
      <c r="F256" s="247" t="s">
        <v>978</v>
      </c>
      <c r="G256" s="248" t="s">
        <v>199</v>
      </c>
      <c r="H256" s="249">
        <v>1</v>
      </c>
      <c r="I256" s="250"/>
      <c r="J256" s="251">
        <f>ROUND(I256*H256,2)</f>
        <v>0</v>
      </c>
      <c r="K256" s="247" t="s">
        <v>307</v>
      </c>
      <c r="L256" s="252"/>
      <c r="M256" s="253" t="s">
        <v>19</v>
      </c>
      <c r="N256" s="254" t="s">
        <v>46</v>
      </c>
      <c r="O256" s="85"/>
      <c r="P256" s="222">
        <f>O256*H256</f>
        <v>0</v>
      </c>
      <c r="Q256" s="222">
        <v>0.00020000000000000001</v>
      </c>
      <c r="R256" s="222">
        <f>Q256*H256</f>
        <v>0.00020000000000000001</v>
      </c>
      <c r="S256" s="222">
        <v>0</v>
      </c>
      <c r="T256" s="22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4" t="s">
        <v>286</v>
      </c>
      <c r="AT256" s="224" t="s">
        <v>232</v>
      </c>
      <c r="AU256" s="224" t="s">
        <v>85</v>
      </c>
      <c r="AY256" s="18" t="s">
        <v>171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8" t="s">
        <v>83</v>
      </c>
      <c r="BK256" s="225">
        <f>ROUND(I256*H256,2)</f>
        <v>0</v>
      </c>
      <c r="BL256" s="18" t="s">
        <v>283</v>
      </c>
      <c r="BM256" s="224" t="s">
        <v>979</v>
      </c>
    </row>
    <row r="257" s="2" customFormat="1">
      <c r="A257" s="39"/>
      <c r="B257" s="40"/>
      <c r="C257" s="41"/>
      <c r="D257" s="226" t="s">
        <v>181</v>
      </c>
      <c r="E257" s="41"/>
      <c r="F257" s="227" t="s">
        <v>978</v>
      </c>
      <c r="G257" s="41"/>
      <c r="H257" s="41"/>
      <c r="I257" s="228"/>
      <c r="J257" s="41"/>
      <c r="K257" s="41"/>
      <c r="L257" s="45"/>
      <c r="M257" s="229"/>
      <c r="N257" s="23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181</v>
      </c>
      <c r="AU257" s="18" t="s">
        <v>85</v>
      </c>
    </row>
    <row r="258" s="2" customFormat="1" ht="16.5" customHeight="1">
      <c r="A258" s="39"/>
      <c r="B258" s="40"/>
      <c r="C258" s="213" t="s">
        <v>483</v>
      </c>
      <c r="D258" s="213" t="s">
        <v>174</v>
      </c>
      <c r="E258" s="214" t="s">
        <v>980</v>
      </c>
      <c r="F258" s="215" t="s">
        <v>981</v>
      </c>
      <c r="G258" s="216" t="s">
        <v>199</v>
      </c>
      <c r="H258" s="217">
        <v>1</v>
      </c>
      <c r="I258" s="218"/>
      <c r="J258" s="219">
        <f>ROUND(I258*H258,2)</f>
        <v>0</v>
      </c>
      <c r="K258" s="215" t="s">
        <v>307</v>
      </c>
      <c r="L258" s="45"/>
      <c r="M258" s="220" t="s">
        <v>19</v>
      </c>
      <c r="N258" s="221" t="s">
        <v>46</v>
      </c>
      <c r="O258" s="85"/>
      <c r="P258" s="222">
        <f>O258*H258</f>
        <v>0</v>
      </c>
      <c r="Q258" s="222">
        <v>7.8536999999999997E-05</v>
      </c>
      <c r="R258" s="222">
        <f>Q258*H258</f>
        <v>7.8536999999999997E-05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283</v>
      </c>
      <c r="AT258" s="224" t="s">
        <v>174</v>
      </c>
      <c r="AU258" s="224" t="s">
        <v>85</v>
      </c>
      <c r="AY258" s="18" t="s">
        <v>171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83</v>
      </c>
      <c r="BK258" s="225">
        <f>ROUND(I258*H258,2)</f>
        <v>0</v>
      </c>
      <c r="BL258" s="18" t="s">
        <v>283</v>
      </c>
      <c r="BM258" s="224" t="s">
        <v>982</v>
      </c>
    </row>
    <row r="259" s="2" customFormat="1">
      <c r="A259" s="39"/>
      <c r="B259" s="40"/>
      <c r="C259" s="41"/>
      <c r="D259" s="226" t="s">
        <v>181</v>
      </c>
      <c r="E259" s="41"/>
      <c r="F259" s="227" t="s">
        <v>981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181</v>
      </c>
      <c r="AU259" s="18" t="s">
        <v>85</v>
      </c>
    </row>
    <row r="260" s="2" customFormat="1">
      <c r="A260" s="39"/>
      <c r="B260" s="40"/>
      <c r="C260" s="41"/>
      <c r="D260" s="231" t="s">
        <v>183</v>
      </c>
      <c r="E260" s="41"/>
      <c r="F260" s="232" t="s">
        <v>983</v>
      </c>
      <c r="G260" s="41"/>
      <c r="H260" s="41"/>
      <c r="I260" s="228"/>
      <c r="J260" s="41"/>
      <c r="K260" s="41"/>
      <c r="L260" s="45"/>
      <c r="M260" s="229"/>
      <c r="N260" s="230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183</v>
      </c>
      <c r="AU260" s="18" t="s">
        <v>85</v>
      </c>
    </row>
    <row r="261" s="2" customFormat="1" ht="16.5" customHeight="1">
      <c r="A261" s="39"/>
      <c r="B261" s="40"/>
      <c r="C261" s="213" t="s">
        <v>488</v>
      </c>
      <c r="D261" s="213" t="s">
        <v>174</v>
      </c>
      <c r="E261" s="214" t="s">
        <v>984</v>
      </c>
      <c r="F261" s="215" t="s">
        <v>985</v>
      </c>
      <c r="G261" s="216" t="s">
        <v>199</v>
      </c>
      <c r="H261" s="217">
        <v>1</v>
      </c>
      <c r="I261" s="218"/>
      <c r="J261" s="219">
        <f>ROUND(I261*H261,2)</f>
        <v>0</v>
      </c>
      <c r="K261" s="215" t="s">
        <v>307</v>
      </c>
      <c r="L261" s="45"/>
      <c r="M261" s="220" t="s">
        <v>19</v>
      </c>
      <c r="N261" s="221" t="s">
        <v>46</v>
      </c>
      <c r="O261" s="85"/>
      <c r="P261" s="222">
        <f>O261*H261</f>
        <v>0</v>
      </c>
      <c r="Q261" s="222">
        <v>0.00023714</v>
      </c>
      <c r="R261" s="222">
        <f>Q261*H261</f>
        <v>0.00023714</v>
      </c>
      <c r="S261" s="222">
        <v>0</v>
      </c>
      <c r="T261" s="22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4" t="s">
        <v>283</v>
      </c>
      <c r="AT261" s="224" t="s">
        <v>174</v>
      </c>
      <c r="AU261" s="224" t="s">
        <v>85</v>
      </c>
      <c r="AY261" s="18" t="s">
        <v>171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8" t="s">
        <v>83</v>
      </c>
      <c r="BK261" s="225">
        <f>ROUND(I261*H261,2)</f>
        <v>0</v>
      </c>
      <c r="BL261" s="18" t="s">
        <v>283</v>
      </c>
      <c r="BM261" s="224" t="s">
        <v>986</v>
      </c>
    </row>
    <row r="262" s="2" customFormat="1">
      <c r="A262" s="39"/>
      <c r="B262" s="40"/>
      <c r="C262" s="41"/>
      <c r="D262" s="226" t="s">
        <v>181</v>
      </c>
      <c r="E262" s="41"/>
      <c r="F262" s="227" t="s">
        <v>985</v>
      </c>
      <c r="G262" s="41"/>
      <c r="H262" s="41"/>
      <c r="I262" s="228"/>
      <c r="J262" s="41"/>
      <c r="K262" s="41"/>
      <c r="L262" s="45"/>
      <c r="M262" s="229"/>
      <c r="N262" s="23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181</v>
      </c>
      <c r="AU262" s="18" t="s">
        <v>85</v>
      </c>
    </row>
    <row r="263" s="2" customFormat="1">
      <c r="A263" s="39"/>
      <c r="B263" s="40"/>
      <c r="C263" s="41"/>
      <c r="D263" s="231" t="s">
        <v>183</v>
      </c>
      <c r="E263" s="41"/>
      <c r="F263" s="232" t="s">
        <v>987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183</v>
      </c>
      <c r="AU263" s="18" t="s">
        <v>85</v>
      </c>
    </row>
    <row r="264" s="2" customFormat="1" ht="24.15" customHeight="1">
      <c r="A264" s="39"/>
      <c r="B264" s="40"/>
      <c r="C264" s="213" t="s">
        <v>494</v>
      </c>
      <c r="D264" s="213" t="s">
        <v>174</v>
      </c>
      <c r="E264" s="214" t="s">
        <v>988</v>
      </c>
      <c r="F264" s="215" t="s">
        <v>989</v>
      </c>
      <c r="G264" s="216" t="s">
        <v>190</v>
      </c>
      <c r="H264" s="217">
        <v>0.001</v>
      </c>
      <c r="I264" s="218"/>
      <c r="J264" s="219">
        <f>ROUND(I264*H264,2)</f>
        <v>0</v>
      </c>
      <c r="K264" s="215" t="s">
        <v>307</v>
      </c>
      <c r="L264" s="45"/>
      <c r="M264" s="220" t="s">
        <v>19</v>
      </c>
      <c r="N264" s="221" t="s">
        <v>46</v>
      </c>
      <c r="O264" s="85"/>
      <c r="P264" s="222">
        <f>O264*H264</f>
        <v>0</v>
      </c>
      <c r="Q264" s="222">
        <v>0</v>
      </c>
      <c r="R264" s="222">
        <f>Q264*H264</f>
        <v>0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283</v>
      </c>
      <c r="AT264" s="224" t="s">
        <v>174</v>
      </c>
      <c r="AU264" s="224" t="s">
        <v>85</v>
      </c>
      <c r="AY264" s="18" t="s">
        <v>171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83</v>
      </c>
      <c r="BK264" s="225">
        <f>ROUND(I264*H264,2)</f>
        <v>0</v>
      </c>
      <c r="BL264" s="18" t="s">
        <v>283</v>
      </c>
      <c r="BM264" s="224" t="s">
        <v>990</v>
      </c>
    </row>
    <row r="265" s="2" customFormat="1">
      <c r="A265" s="39"/>
      <c r="B265" s="40"/>
      <c r="C265" s="41"/>
      <c r="D265" s="226" t="s">
        <v>181</v>
      </c>
      <c r="E265" s="41"/>
      <c r="F265" s="227" t="s">
        <v>989</v>
      </c>
      <c r="G265" s="41"/>
      <c r="H265" s="41"/>
      <c r="I265" s="228"/>
      <c r="J265" s="41"/>
      <c r="K265" s="41"/>
      <c r="L265" s="45"/>
      <c r="M265" s="229"/>
      <c r="N265" s="23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181</v>
      </c>
      <c r="AU265" s="18" t="s">
        <v>85</v>
      </c>
    </row>
    <row r="266" s="2" customFormat="1">
      <c r="A266" s="39"/>
      <c r="B266" s="40"/>
      <c r="C266" s="41"/>
      <c r="D266" s="231" t="s">
        <v>183</v>
      </c>
      <c r="E266" s="41"/>
      <c r="F266" s="232" t="s">
        <v>991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183</v>
      </c>
      <c r="AU266" s="18" t="s">
        <v>85</v>
      </c>
    </row>
    <row r="267" s="12" customFormat="1" ht="22.8" customHeight="1">
      <c r="A267" s="12"/>
      <c r="B267" s="197"/>
      <c r="C267" s="198"/>
      <c r="D267" s="199" t="s">
        <v>74</v>
      </c>
      <c r="E267" s="211" t="s">
        <v>992</v>
      </c>
      <c r="F267" s="211" t="s">
        <v>993</v>
      </c>
      <c r="G267" s="198"/>
      <c r="H267" s="198"/>
      <c r="I267" s="201"/>
      <c r="J267" s="212">
        <f>BK267</f>
        <v>0</v>
      </c>
      <c r="K267" s="198"/>
      <c r="L267" s="203"/>
      <c r="M267" s="204"/>
      <c r="N267" s="205"/>
      <c r="O267" s="205"/>
      <c r="P267" s="206">
        <f>SUM(P268:P283)</f>
        <v>0</v>
      </c>
      <c r="Q267" s="205"/>
      <c r="R267" s="206">
        <f>SUM(R268:R283)</f>
        <v>0.036999999999999998</v>
      </c>
      <c r="S267" s="205"/>
      <c r="T267" s="207">
        <f>SUM(T268:T283)</f>
        <v>0.024930000000000001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8" t="s">
        <v>85</v>
      </c>
      <c r="AT267" s="209" t="s">
        <v>74</v>
      </c>
      <c r="AU267" s="209" t="s">
        <v>83</v>
      </c>
      <c r="AY267" s="208" t="s">
        <v>171</v>
      </c>
      <c r="BK267" s="210">
        <f>SUM(BK268:BK283)</f>
        <v>0</v>
      </c>
    </row>
    <row r="268" s="2" customFormat="1" ht="24.15" customHeight="1">
      <c r="A268" s="39"/>
      <c r="B268" s="40"/>
      <c r="C268" s="213" t="s">
        <v>499</v>
      </c>
      <c r="D268" s="213" t="s">
        <v>174</v>
      </c>
      <c r="E268" s="214" t="s">
        <v>994</v>
      </c>
      <c r="F268" s="215" t="s">
        <v>995</v>
      </c>
      <c r="G268" s="216" t="s">
        <v>199</v>
      </c>
      <c r="H268" s="217">
        <v>1</v>
      </c>
      <c r="I268" s="218"/>
      <c r="J268" s="219">
        <f>ROUND(I268*H268,2)</f>
        <v>0</v>
      </c>
      <c r="K268" s="215" t="s">
        <v>307</v>
      </c>
      <c r="L268" s="45"/>
      <c r="M268" s="220" t="s">
        <v>19</v>
      </c>
      <c r="N268" s="221" t="s">
        <v>46</v>
      </c>
      <c r="O268" s="85"/>
      <c r="P268" s="222">
        <f>O268*H268</f>
        <v>0</v>
      </c>
      <c r="Q268" s="222">
        <v>0</v>
      </c>
      <c r="R268" s="222">
        <f>Q268*H268</f>
        <v>0</v>
      </c>
      <c r="S268" s="222">
        <v>0</v>
      </c>
      <c r="T268" s="22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4" t="s">
        <v>283</v>
      </c>
      <c r="AT268" s="224" t="s">
        <v>174</v>
      </c>
      <c r="AU268" s="224" t="s">
        <v>85</v>
      </c>
      <c r="AY268" s="18" t="s">
        <v>171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8" t="s">
        <v>83</v>
      </c>
      <c r="BK268" s="225">
        <f>ROUND(I268*H268,2)</f>
        <v>0</v>
      </c>
      <c r="BL268" s="18" t="s">
        <v>283</v>
      </c>
      <c r="BM268" s="224" t="s">
        <v>996</v>
      </c>
    </row>
    <row r="269" s="2" customFormat="1">
      <c r="A269" s="39"/>
      <c r="B269" s="40"/>
      <c r="C269" s="41"/>
      <c r="D269" s="226" t="s">
        <v>181</v>
      </c>
      <c r="E269" s="41"/>
      <c r="F269" s="227" t="s">
        <v>995</v>
      </c>
      <c r="G269" s="41"/>
      <c r="H269" s="41"/>
      <c r="I269" s="228"/>
      <c r="J269" s="41"/>
      <c r="K269" s="41"/>
      <c r="L269" s="45"/>
      <c r="M269" s="229"/>
      <c r="N269" s="23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181</v>
      </c>
      <c r="AU269" s="18" t="s">
        <v>85</v>
      </c>
    </row>
    <row r="270" s="2" customFormat="1">
      <c r="A270" s="39"/>
      <c r="B270" s="40"/>
      <c r="C270" s="41"/>
      <c r="D270" s="231" t="s">
        <v>183</v>
      </c>
      <c r="E270" s="41"/>
      <c r="F270" s="232" t="s">
        <v>997</v>
      </c>
      <c r="G270" s="41"/>
      <c r="H270" s="41"/>
      <c r="I270" s="228"/>
      <c r="J270" s="41"/>
      <c r="K270" s="41"/>
      <c r="L270" s="45"/>
      <c r="M270" s="229"/>
      <c r="N270" s="230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183</v>
      </c>
      <c r="AU270" s="18" t="s">
        <v>85</v>
      </c>
    </row>
    <row r="271" s="2" customFormat="1" ht="16.5" customHeight="1">
      <c r="A271" s="39"/>
      <c r="B271" s="40"/>
      <c r="C271" s="213" t="s">
        <v>505</v>
      </c>
      <c r="D271" s="213" t="s">
        <v>174</v>
      </c>
      <c r="E271" s="214" t="s">
        <v>998</v>
      </c>
      <c r="F271" s="215" t="s">
        <v>999</v>
      </c>
      <c r="G271" s="216" t="s">
        <v>199</v>
      </c>
      <c r="H271" s="217">
        <v>1</v>
      </c>
      <c r="I271" s="218"/>
      <c r="J271" s="219">
        <f>ROUND(I271*H271,2)</f>
        <v>0</v>
      </c>
      <c r="K271" s="215" t="s">
        <v>307</v>
      </c>
      <c r="L271" s="45"/>
      <c r="M271" s="220" t="s">
        <v>19</v>
      </c>
      <c r="N271" s="221" t="s">
        <v>46</v>
      </c>
      <c r="O271" s="85"/>
      <c r="P271" s="222">
        <f>O271*H271</f>
        <v>0</v>
      </c>
      <c r="Q271" s="222">
        <v>8.0000000000000007E-05</v>
      </c>
      <c r="R271" s="222">
        <f>Q271*H271</f>
        <v>8.0000000000000007E-05</v>
      </c>
      <c r="S271" s="222">
        <v>0.024930000000000001</v>
      </c>
      <c r="T271" s="223">
        <f>S271*H271</f>
        <v>0.024930000000000001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4" t="s">
        <v>283</v>
      </c>
      <c r="AT271" s="224" t="s">
        <v>174</v>
      </c>
      <c r="AU271" s="224" t="s">
        <v>85</v>
      </c>
      <c r="AY271" s="18" t="s">
        <v>171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8" t="s">
        <v>83</v>
      </c>
      <c r="BK271" s="225">
        <f>ROUND(I271*H271,2)</f>
        <v>0</v>
      </c>
      <c r="BL271" s="18" t="s">
        <v>283</v>
      </c>
      <c r="BM271" s="224" t="s">
        <v>1000</v>
      </c>
    </row>
    <row r="272" s="2" customFormat="1">
      <c r="A272" s="39"/>
      <c r="B272" s="40"/>
      <c r="C272" s="41"/>
      <c r="D272" s="226" t="s">
        <v>181</v>
      </c>
      <c r="E272" s="41"/>
      <c r="F272" s="227" t="s">
        <v>999</v>
      </c>
      <c r="G272" s="41"/>
      <c r="H272" s="41"/>
      <c r="I272" s="228"/>
      <c r="J272" s="41"/>
      <c r="K272" s="41"/>
      <c r="L272" s="45"/>
      <c r="M272" s="229"/>
      <c r="N272" s="23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181</v>
      </c>
      <c r="AU272" s="18" t="s">
        <v>85</v>
      </c>
    </row>
    <row r="273" s="2" customFormat="1">
      <c r="A273" s="39"/>
      <c r="B273" s="40"/>
      <c r="C273" s="41"/>
      <c r="D273" s="231" t="s">
        <v>183</v>
      </c>
      <c r="E273" s="41"/>
      <c r="F273" s="232" t="s">
        <v>1001</v>
      </c>
      <c r="G273" s="41"/>
      <c r="H273" s="41"/>
      <c r="I273" s="228"/>
      <c r="J273" s="41"/>
      <c r="K273" s="41"/>
      <c r="L273" s="45"/>
      <c r="M273" s="229"/>
      <c r="N273" s="23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183</v>
      </c>
      <c r="AU273" s="18" t="s">
        <v>85</v>
      </c>
    </row>
    <row r="274" s="2" customFormat="1" ht="24.15" customHeight="1">
      <c r="A274" s="39"/>
      <c r="B274" s="40"/>
      <c r="C274" s="213" t="s">
        <v>513</v>
      </c>
      <c r="D274" s="213" t="s">
        <v>174</v>
      </c>
      <c r="E274" s="214" t="s">
        <v>1002</v>
      </c>
      <c r="F274" s="215" t="s">
        <v>1003</v>
      </c>
      <c r="G274" s="216" t="s">
        <v>199</v>
      </c>
      <c r="H274" s="217">
        <v>1</v>
      </c>
      <c r="I274" s="218"/>
      <c r="J274" s="219">
        <f>ROUND(I274*H274,2)</f>
        <v>0</v>
      </c>
      <c r="K274" s="215" t="s">
        <v>307</v>
      </c>
      <c r="L274" s="45"/>
      <c r="M274" s="220" t="s">
        <v>19</v>
      </c>
      <c r="N274" s="221" t="s">
        <v>46</v>
      </c>
      <c r="O274" s="85"/>
      <c r="P274" s="222">
        <f>O274*H274</f>
        <v>0</v>
      </c>
      <c r="Q274" s="222">
        <v>0.036920000000000001</v>
      </c>
      <c r="R274" s="222">
        <f>Q274*H274</f>
        <v>0.036920000000000001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283</v>
      </c>
      <c r="AT274" s="224" t="s">
        <v>174</v>
      </c>
      <c r="AU274" s="224" t="s">
        <v>85</v>
      </c>
      <c r="AY274" s="18" t="s">
        <v>171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83</v>
      </c>
      <c r="BK274" s="225">
        <f>ROUND(I274*H274,2)</f>
        <v>0</v>
      </c>
      <c r="BL274" s="18" t="s">
        <v>283</v>
      </c>
      <c r="BM274" s="224" t="s">
        <v>1004</v>
      </c>
    </row>
    <row r="275" s="2" customFormat="1">
      <c r="A275" s="39"/>
      <c r="B275" s="40"/>
      <c r="C275" s="41"/>
      <c r="D275" s="226" t="s">
        <v>181</v>
      </c>
      <c r="E275" s="41"/>
      <c r="F275" s="227" t="s">
        <v>1003</v>
      </c>
      <c r="G275" s="41"/>
      <c r="H275" s="41"/>
      <c r="I275" s="228"/>
      <c r="J275" s="41"/>
      <c r="K275" s="41"/>
      <c r="L275" s="45"/>
      <c r="M275" s="229"/>
      <c r="N275" s="230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181</v>
      </c>
      <c r="AU275" s="18" t="s">
        <v>85</v>
      </c>
    </row>
    <row r="276" s="2" customFormat="1">
      <c r="A276" s="39"/>
      <c r="B276" s="40"/>
      <c r="C276" s="41"/>
      <c r="D276" s="231" t="s">
        <v>183</v>
      </c>
      <c r="E276" s="41"/>
      <c r="F276" s="232" t="s">
        <v>1005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183</v>
      </c>
      <c r="AU276" s="18" t="s">
        <v>85</v>
      </c>
    </row>
    <row r="277" s="2" customFormat="1">
      <c r="A277" s="39"/>
      <c r="B277" s="40"/>
      <c r="C277" s="41"/>
      <c r="D277" s="226" t="s">
        <v>194</v>
      </c>
      <c r="E277" s="41"/>
      <c r="F277" s="244" t="s">
        <v>1006</v>
      </c>
      <c r="G277" s="41"/>
      <c r="H277" s="41"/>
      <c r="I277" s="228"/>
      <c r="J277" s="41"/>
      <c r="K277" s="41"/>
      <c r="L277" s="45"/>
      <c r="M277" s="229"/>
      <c r="N277" s="230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194</v>
      </c>
      <c r="AU277" s="18" t="s">
        <v>85</v>
      </c>
    </row>
    <row r="278" s="2" customFormat="1" ht="16.5" customHeight="1">
      <c r="A278" s="39"/>
      <c r="B278" s="40"/>
      <c r="C278" s="213" t="s">
        <v>519</v>
      </c>
      <c r="D278" s="213" t="s">
        <v>174</v>
      </c>
      <c r="E278" s="214" t="s">
        <v>1007</v>
      </c>
      <c r="F278" s="215" t="s">
        <v>1008</v>
      </c>
      <c r="G278" s="216" t="s">
        <v>199</v>
      </c>
      <c r="H278" s="217">
        <v>1</v>
      </c>
      <c r="I278" s="218"/>
      <c r="J278" s="219">
        <f>ROUND(I278*H278,2)</f>
        <v>0</v>
      </c>
      <c r="K278" s="215" t="s">
        <v>307</v>
      </c>
      <c r="L278" s="45"/>
      <c r="M278" s="220" t="s">
        <v>19</v>
      </c>
      <c r="N278" s="221" t="s">
        <v>46</v>
      </c>
      <c r="O278" s="85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4" t="s">
        <v>283</v>
      </c>
      <c r="AT278" s="224" t="s">
        <v>174</v>
      </c>
      <c r="AU278" s="224" t="s">
        <v>85</v>
      </c>
      <c r="AY278" s="18" t="s">
        <v>171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8" t="s">
        <v>83</v>
      </c>
      <c r="BK278" s="225">
        <f>ROUND(I278*H278,2)</f>
        <v>0</v>
      </c>
      <c r="BL278" s="18" t="s">
        <v>283</v>
      </c>
      <c r="BM278" s="224" t="s">
        <v>1009</v>
      </c>
    </row>
    <row r="279" s="2" customFormat="1">
      <c r="A279" s="39"/>
      <c r="B279" s="40"/>
      <c r="C279" s="41"/>
      <c r="D279" s="226" t="s">
        <v>181</v>
      </c>
      <c r="E279" s="41"/>
      <c r="F279" s="227" t="s">
        <v>1008</v>
      </c>
      <c r="G279" s="41"/>
      <c r="H279" s="41"/>
      <c r="I279" s="228"/>
      <c r="J279" s="41"/>
      <c r="K279" s="41"/>
      <c r="L279" s="45"/>
      <c r="M279" s="229"/>
      <c r="N279" s="230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181</v>
      </c>
      <c r="AU279" s="18" t="s">
        <v>85</v>
      </c>
    </row>
    <row r="280" s="2" customFormat="1">
      <c r="A280" s="39"/>
      <c r="B280" s="40"/>
      <c r="C280" s="41"/>
      <c r="D280" s="231" t="s">
        <v>183</v>
      </c>
      <c r="E280" s="41"/>
      <c r="F280" s="232" t="s">
        <v>1010</v>
      </c>
      <c r="G280" s="41"/>
      <c r="H280" s="41"/>
      <c r="I280" s="228"/>
      <c r="J280" s="41"/>
      <c r="K280" s="41"/>
      <c r="L280" s="45"/>
      <c r="M280" s="229"/>
      <c r="N280" s="230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183</v>
      </c>
      <c r="AU280" s="18" t="s">
        <v>85</v>
      </c>
    </row>
    <row r="281" s="2" customFormat="1" ht="24.15" customHeight="1">
      <c r="A281" s="39"/>
      <c r="B281" s="40"/>
      <c r="C281" s="213" t="s">
        <v>525</v>
      </c>
      <c r="D281" s="213" t="s">
        <v>174</v>
      </c>
      <c r="E281" s="214" t="s">
        <v>1011</v>
      </c>
      <c r="F281" s="215" t="s">
        <v>1012</v>
      </c>
      <c r="G281" s="216" t="s">
        <v>190</v>
      </c>
      <c r="H281" s="217">
        <v>0.036999999999999998</v>
      </c>
      <c r="I281" s="218"/>
      <c r="J281" s="219">
        <f>ROUND(I281*H281,2)</f>
        <v>0</v>
      </c>
      <c r="K281" s="215" t="s">
        <v>307</v>
      </c>
      <c r="L281" s="45"/>
      <c r="M281" s="220" t="s">
        <v>19</v>
      </c>
      <c r="N281" s="221" t="s">
        <v>46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283</v>
      </c>
      <c r="AT281" s="224" t="s">
        <v>174</v>
      </c>
      <c r="AU281" s="224" t="s">
        <v>85</v>
      </c>
      <c r="AY281" s="18" t="s">
        <v>171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83</v>
      </c>
      <c r="BK281" s="225">
        <f>ROUND(I281*H281,2)</f>
        <v>0</v>
      </c>
      <c r="BL281" s="18" t="s">
        <v>283</v>
      </c>
      <c r="BM281" s="224" t="s">
        <v>1013</v>
      </c>
    </row>
    <row r="282" s="2" customFormat="1">
      <c r="A282" s="39"/>
      <c r="B282" s="40"/>
      <c r="C282" s="41"/>
      <c r="D282" s="226" t="s">
        <v>181</v>
      </c>
      <c r="E282" s="41"/>
      <c r="F282" s="227" t="s">
        <v>1012</v>
      </c>
      <c r="G282" s="41"/>
      <c r="H282" s="41"/>
      <c r="I282" s="228"/>
      <c r="J282" s="41"/>
      <c r="K282" s="41"/>
      <c r="L282" s="45"/>
      <c r="M282" s="229"/>
      <c r="N282" s="23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181</v>
      </c>
      <c r="AU282" s="18" t="s">
        <v>85</v>
      </c>
    </row>
    <row r="283" s="2" customFormat="1">
      <c r="A283" s="39"/>
      <c r="B283" s="40"/>
      <c r="C283" s="41"/>
      <c r="D283" s="231" t="s">
        <v>183</v>
      </c>
      <c r="E283" s="41"/>
      <c r="F283" s="232" t="s">
        <v>1014</v>
      </c>
      <c r="G283" s="41"/>
      <c r="H283" s="41"/>
      <c r="I283" s="228"/>
      <c r="J283" s="41"/>
      <c r="K283" s="41"/>
      <c r="L283" s="45"/>
      <c r="M283" s="229"/>
      <c r="N283" s="230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183</v>
      </c>
      <c r="AU283" s="18" t="s">
        <v>85</v>
      </c>
    </row>
    <row r="284" s="12" customFormat="1" ht="25.92" customHeight="1">
      <c r="A284" s="12"/>
      <c r="B284" s="197"/>
      <c r="C284" s="198"/>
      <c r="D284" s="199" t="s">
        <v>74</v>
      </c>
      <c r="E284" s="200" t="s">
        <v>1015</v>
      </c>
      <c r="F284" s="200" t="s">
        <v>1016</v>
      </c>
      <c r="G284" s="198"/>
      <c r="H284" s="198"/>
      <c r="I284" s="201"/>
      <c r="J284" s="202">
        <f>BK284</f>
        <v>0</v>
      </c>
      <c r="K284" s="198"/>
      <c r="L284" s="203"/>
      <c r="M284" s="204"/>
      <c r="N284" s="205"/>
      <c r="O284" s="205"/>
      <c r="P284" s="206">
        <f>SUM(P285:P302)</f>
        <v>0</v>
      </c>
      <c r="Q284" s="205"/>
      <c r="R284" s="206">
        <f>SUM(R285:R302)</f>
        <v>0</v>
      </c>
      <c r="S284" s="205"/>
      <c r="T284" s="207">
        <f>SUM(T285:T302)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08" t="s">
        <v>179</v>
      </c>
      <c r="AT284" s="209" t="s">
        <v>74</v>
      </c>
      <c r="AU284" s="209" t="s">
        <v>75</v>
      </c>
      <c r="AY284" s="208" t="s">
        <v>171</v>
      </c>
      <c r="BK284" s="210">
        <f>SUM(BK285:BK302)</f>
        <v>0</v>
      </c>
    </row>
    <row r="285" s="2" customFormat="1" ht="16.5" customHeight="1">
      <c r="A285" s="39"/>
      <c r="B285" s="40"/>
      <c r="C285" s="213" t="s">
        <v>531</v>
      </c>
      <c r="D285" s="213" t="s">
        <v>174</v>
      </c>
      <c r="E285" s="214" t="s">
        <v>1017</v>
      </c>
      <c r="F285" s="215" t="s">
        <v>1018</v>
      </c>
      <c r="G285" s="216" t="s">
        <v>1019</v>
      </c>
      <c r="H285" s="217">
        <v>32</v>
      </c>
      <c r="I285" s="218"/>
      <c r="J285" s="219">
        <f>ROUND(I285*H285,2)</f>
        <v>0</v>
      </c>
      <c r="K285" s="215" t="s">
        <v>307</v>
      </c>
      <c r="L285" s="45"/>
      <c r="M285" s="220" t="s">
        <v>19</v>
      </c>
      <c r="N285" s="221" t="s">
        <v>46</v>
      </c>
      <c r="O285" s="85"/>
      <c r="P285" s="222">
        <f>O285*H285</f>
        <v>0</v>
      </c>
      <c r="Q285" s="222">
        <v>0</v>
      </c>
      <c r="R285" s="222">
        <f>Q285*H285</f>
        <v>0</v>
      </c>
      <c r="S285" s="222">
        <v>0</v>
      </c>
      <c r="T285" s="223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4" t="s">
        <v>1020</v>
      </c>
      <c r="AT285" s="224" t="s">
        <v>174</v>
      </c>
      <c r="AU285" s="224" t="s">
        <v>83</v>
      </c>
      <c r="AY285" s="18" t="s">
        <v>171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8" t="s">
        <v>83</v>
      </c>
      <c r="BK285" s="225">
        <f>ROUND(I285*H285,2)</f>
        <v>0</v>
      </c>
      <c r="BL285" s="18" t="s">
        <v>1020</v>
      </c>
      <c r="BM285" s="224" t="s">
        <v>1021</v>
      </c>
    </row>
    <row r="286" s="2" customFormat="1">
      <c r="A286" s="39"/>
      <c r="B286" s="40"/>
      <c r="C286" s="41"/>
      <c r="D286" s="226" t="s">
        <v>181</v>
      </c>
      <c r="E286" s="41"/>
      <c r="F286" s="227" t="s">
        <v>1018</v>
      </c>
      <c r="G286" s="41"/>
      <c r="H286" s="41"/>
      <c r="I286" s="228"/>
      <c r="J286" s="41"/>
      <c r="K286" s="41"/>
      <c r="L286" s="45"/>
      <c r="M286" s="229"/>
      <c r="N286" s="23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181</v>
      </c>
      <c r="AU286" s="18" t="s">
        <v>83</v>
      </c>
    </row>
    <row r="287" s="2" customFormat="1">
      <c r="A287" s="39"/>
      <c r="B287" s="40"/>
      <c r="C287" s="41"/>
      <c r="D287" s="231" t="s">
        <v>183</v>
      </c>
      <c r="E287" s="41"/>
      <c r="F287" s="232" t="s">
        <v>1022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183</v>
      </c>
      <c r="AU287" s="18" t="s">
        <v>83</v>
      </c>
    </row>
    <row r="288" s="2" customFormat="1">
      <c r="A288" s="39"/>
      <c r="B288" s="40"/>
      <c r="C288" s="41"/>
      <c r="D288" s="226" t="s">
        <v>194</v>
      </c>
      <c r="E288" s="41"/>
      <c r="F288" s="244" t="s">
        <v>1023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194</v>
      </c>
      <c r="AU288" s="18" t="s">
        <v>83</v>
      </c>
    </row>
    <row r="289" s="13" customFormat="1">
      <c r="A289" s="13"/>
      <c r="B289" s="233"/>
      <c r="C289" s="234"/>
      <c r="D289" s="226" t="s">
        <v>185</v>
      </c>
      <c r="E289" s="235" t="s">
        <v>19</v>
      </c>
      <c r="F289" s="236" t="s">
        <v>1024</v>
      </c>
      <c r="G289" s="234"/>
      <c r="H289" s="237">
        <v>32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185</v>
      </c>
      <c r="AU289" s="243" t="s">
        <v>83</v>
      </c>
      <c r="AV289" s="13" t="s">
        <v>85</v>
      </c>
      <c r="AW289" s="13" t="s">
        <v>34</v>
      </c>
      <c r="AX289" s="13" t="s">
        <v>75</v>
      </c>
      <c r="AY289" s="243" t="s">
        <v>171</v>
      </c>
    </row>
    <row r="290" s="14" customFormat="1">
      <c r="A290" s="14"/>
      <c r="B290" s="258"/>
      <c r="C290" s="259"/>
      <c r="D290" s="226" t="s">
        <v>185</v>
      </c>
      <c r="E290" s="260" t="s">
        <v>19</v>
      </c>
      <c r="F290" s="261" t="s">
        <v>804</v>
      </c>
      <c r="G290" s="259"/>
      <c r="H290" s="262">
        <v>32</v>
      </c>
      <c r="I290" s="263"/>
      <c r="J290" s="259"/>
      <c r="K290" s="259"/>
      <c r="L290" s="264"/>
      <c r="M290" s="265"/>
      <c r="N290" s="266"/>
      <c r="O290" s="266"/>
      <c r="P290" s="266"/>
      <c r="Q290" s="266"/>
      <c r="R290" s="266"/>
      <c r="S290" s="266"/>
      <c r="T290" s="26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8" t="s">
        <v>185</v>
      </c>
      <c r="AU290" s="268" t="s">
        <v>83</v>
      </c>
      <c r="AV290" s="14" t="s">
        <v>179</v>
      </c>
      <c r="AW290" s="14" t="s">
        <v>34</v>
      </c>
      <c r="AX290" s="14" t="s">
        <v>83</v>
      </c>
      <c r="AY290" s="268" t="s">
        <v>171</v>
      </c>
    </row>
    <row r="291" s="2" customFormat="1" ht="16.5" customHeight="1">
      <c r="A291" s="39"/>
      <c r="B291" s="40"/>
      <c r="C291" s="213" t="s">
        <v>535</v>
      </c>
      <c r="D291" s="213" t="s">
        <v>174</v>
      </c>
      <c r="E291" s="214" t="s">
        <v>1025</v>
      </c>
      <c r="F291" s="215" t="s">
        <v>1026</v>
      </c>
      <c r="G291" s="216" t="s">
        <v>1019</v>
      </c>
      <c r="H291" s="217">
        <v>32</v>
      </c>
      <c r="I291" s="218"/>
      <c r="J291" s="219">
        <f>ROUND(I291*H291,2)</f>
        <v>0</v>
      </c>
      <c r="K291" s="215" t="s">
        <v>307</v>
      </c>
      <c r="L291" s="45"/>
      <c r="M291" s="220" t="s">
        <v>19</v>
      </c>
      <c r="N291" s="221" t="s">
        <v>46</v>
      </c>
      <c r="O291" s="85"/>
      <c r="P291" s="222">
        <f>O291*H291</f>
        <v>0</v>
      </c>
      <c r="Q291" s="222">
        <v>0</v>
      </c>
      <c r="R291" s="222">
        <f>Q291*H291</f>
        <v>0</v>
      </c>
      <c r="S291" s="222">
        <v>0</v>
      </c>
      <c r="T291" s="22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4" t="s">
        <v>1020</v>
      </c>
      <c r="AT291" s="224" t="s">
        <v>174</v>
      </c>
      <c r="AU291" s="224" t="s">
        <v>83</v>
      </c>
      <c r="AY291" s="18" t="s">
        <v>171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8" t="s">
        <v>83</v>
      </c>
      <c r="BK291" s="225">
        <f>ROUND(I291*H291,2)</f>
        <v>0</v>
      </c>
      <c r="BL291" s="18" t="s">
        <v>1020</v>
      </c>
      <c r="BM291" s="224" t="s">
        <v>1027</v>
      </c>
    </row>
    <row r="292" s="2" customFormat="1">
      <c r="A292" s="39"/>
      <c r="B292" s="40"/>
      <c r="C292" s="41"/>
      <c r="D292" s="226" t="s">
        <v>181</v>
      </c>
      <c r="E292" s="41"/>
      <c r="F292" s="227" t="s">
        <v>1026</v>
      </c>
      <c r="G292" s="41"/>
      <c r="H292" s="41"/>
      <c r="I292" s="228"/>
      <c r="J292" s="41"/>
      <c r="K292" s="41"/>
      <c r="L292" s="45"/>
      <c r="M292" s="229"/>
      <c r="N292" s="23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181</v>
      </c>
      <c r="AU292" s="18" t="s">
        <v>83</v>
      </c>
    </row>
    <row r="293" s="2" customFormat="1">
      <c r="A293" s="39"/>
      <c r="B293" s="40"/>
      <c r="C293" s="41"/>
      <c r="D293" s="231" t="s">
        <v>183</v>
      </c>
      <c r="E293" s="41"/>
      <c r="F293" s="232" t="s">
        <v>1028</v>
      </c>
      <c r="G293" s="41"/>
      <c r="H293" s="41"/>
      <c r="I293" s="228"/>
      <c r="J293" s="41"/>
      <c r="K293" s="41"/>
      <c r="L293" s="45"/>
      <c r="M293" s="229"/>
      <c r="N293" s="23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183</v>
      </c>
      <c r="AU293" s="18" t="s">
        <v>83</v>
      </c>
    </row>
    <row r="294" s="2" customFormat="1">
      <c r="A294" s="39"/>
      <c r="B294" s="40"/>
      <c r="C294" s="41"/>
      <c r="D294" s="226" t="s">
        <v>194</v>
      </c>
      <c r="E294" s="41"/>
      <c r="F294" s="244" t="s">
        <v>1023</v>
      </c>
      <c r="G294" s="41"/>
      <c r="H294" s="41"/>
      <c r="I294" s="228"/>
      <c r="J294" s="41"/>
      <c r="K294" s="41"/>
      <c r="L294" s="45"/>
      <c r="M294" s="229"/>
      <c r="N294" s="230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194</v>
      </c>
      <c r="AU294" s="18" t="s">
        <v>83</v>
      </c>
    </row>
    <row r="295" s="13" customFormat="1">
      <c r="A295" s="13"/>
      <c r="B295" s="233"/>
      <c r="C295" s="234"/>
      <c r="D295" s="226" t="s">
        <v>185</v>
      </c>
      <c r="E295" s="235" t="s">
        <v>19</v>
      </c>
      <c r="F295" s="236" t="s">
        <v>1024</v>
      </c>
      <c r="G295" s="234"/>
      <c r="H295" s="237">
        <v>32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185</v>
      </c>
      <c r="AU295" s="243" t="s">
        <v>83</v>
      </c>
      <c r="AV295" s="13" t="s">
        <v>85</v>
      </c>
      <c r="AW295" s="13" t="s">
        <v>34</v>
      </c>
      <c r="AX295" s="13" t="s">
        <v>75</v>
      </c>
      <c r="AY295" s="243" t="s">
        <v>171</v>
      </c>
    </row>
    <row r="296" s="14" customFormat="1">
      <c r="A296" s="14"/>
      <c r="B296" s="258"/>
      <c r="C296" s="259"/>
      <c r="D296" s="226" t="s">
        <v>185</v>
      </c>
      <c r="E296" s="260" t="s">
        <v>19</v>
      </c>
      <c r="F296" s="261" t="s">
        <v>804</v>
      </c>
      <c r="G296" s="259"/>
      <c r="H296" s="262">
        <v>32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8" t="s">
        <v>185</v>
      </c>
      <c r="AU296" s="268" t="s">
        <v>83</v>
      </c>
      <c r="AV296" s="14" t="s">
        <v>179</v>
      </c>
      <c r="AW296" s="14" t="s">
        <v>34</v>
      </c>
      <c r="AX296" s="14" t="s">
        <v>83</v>
      </c>
      <c r="AY296" s="268" t="s">
        <v>171</v>
      </c>
    </row>
    <row r="297" s="2" customFormat="1" ht="21.75" customHeight="1">
      <c r="A297" s="39"/>
      <c r="B297" s="40"/>
      <c r="C297" s="213" t="s">
        <v>543</v>
      </c>
      <c r="D297" s="213" t="s">
        <v>174</v>
      </c>
      <c r="E297" s="214" t="s">
        <v>1029</v>
      </c>
      <c r="F297" s="215" t="s">
        <v>1030</v>
      </c>
      <c r="G297" s="216" t="s">
        <v>1019</v>
      </c>
      <c r="H297" s="217">
        <v>64</v>
      </c>
      <c r="I297" s="218"/>
      <c r="J297" s="219">
        <f>ROUND(I297*H297,2)</f>
        <v>0</v>
      </c>
      <c r="K297" s="215" t="s">
        <v>307</v>
      </c>
      <c r="L297" s="45"/>
      <c r="M297" s="220" t="s">
        <v>19</v>
      </c>
      <c r="N297" s="221" t="s">
        <v>46</v>
      </c>
      <c r="O297" s="85"/>
      <c r="P297" s="222">
        <f>O297*H297</f>
        <v>0</v>
      </c>
      <c r="Q297" s="222">
        <v>0</v>
      </c>
      <c r="R297" s="222">
        <f>Q297*H297</f>
        <v>0</v>
      </c>
      <c r="S297" s="222">
        <v>0</v>
      </c>
      <c r="T297" s="223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24" t="s">
        <v>1020</v>
      </c>
      <c r="AT297" s="224" t="s">
        <v>174</v>
      </c>
      <c r="AU297" s="224" t="s">
        <v>83</v>
      </c>
      <c r="AY297" s="18" t="s">
        <v>171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8" t="s">
        <v>83</v>
      </c>
      <c r="BK297" s="225">
        <f>ROUND(I297*H297,2)</f>
        <v>0</v>
      </c>
      <c r="BL297" s="18" t="s">
        <v>1020</v>
      </c>
      <c r="BM297" s="224" t="s">
        <v>1031</v>
      </c>
    </row>
    <row r="298" s="2" customFormat="1">
      <c r="A298" s="39"/>
      <c r="B298" s="40"/>
      <c r="C298" s="41"/>
      <c r="D298" s="226" t="s">
        <v>181</v>
      </c>
      <c r="E298" s="41"/>
      <c r="F298" s="227" t="s">
        <v>1030</v>
      </c>
      <c r="G298" s="41"/>
      <c r="H298" s="41"/>
      <c r="I298" s="228"/>
      <c r="J298" s="41"/>
      <c r="K298" s="41"/>
      <c r="L298" s="45"/>
      <c r="M298" s="229"/>
      <c r="N298" s="230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181</v>
      </c>
      <c r="AU298" s="18" t="s">
        <v>83</v>
      </c>
    </row>
    <row r="299" s="2" customFormat="1">
      <c r="A299" s="39"/>
      <c r="B299" s="40"/>
      <c r="C299" s="41"/>
      <c r="D299" s="231" t="s">
        <v>183</v>
      </c>
      <c r="E299" s="41"/>
      <c r="F299" s="232" t="s">
        <v>1032</v>
      </c>
      <c r="G299" s="41"/>
      <c r="H299" s="41"/>
      <c r="I299" s="228"/>
      <c r="J299" s="41"/>
      <c r="K299" s="41"/>
      <c r="L299" s="45"/>
      <c r="M299" s="229"/>
      <c r="N299" s="23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183</v>
      </c>
      <c r="AU299" s="18" t="s">
        <v>83</v>
      </c>
    </row>
    <row r="300" s="2" customFormat="1">
      <c r="A300" s="39"/>
      <c r="B300" s="40"/>
      <c r="C300" s="41"/>
      <c r="D300" s="226" t="s">
        <v>194</v>
      </c>
      <c r="E300" s="41"/>
      <c r="F300" s="244" t="s">
        <v>1033</v>
      </c>
      <c r="G300" s="41"/>
      <c r="H300" s="41"/>
      <c r="I300" s="228"/>
      <c r="J300" s="41"/>
      <c r="K300" s="41"/>
      <c r="L300" s="45"/>
      <c r="M300" s="229"/>
      <c r="N300" s="23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194</v>
      </c>
      <c r="AU300" s="18" t="s">
        <v>83</v>
      </c>
    </row>
    <row r="301" s="13" customFormat="1">
      <c r="A301" s="13"/>
      <c r="B301" s="233"/>
      <c r="C301" s="234"/>
      <c r="D301" s="226" t="s">
        <v>185</v>
      </c>
      <c r="E301" s="235" t="s">
        <v>19</v>
      </c>
      <c r="F301" s="236" t="s">
        <v>1034</v>
      </c>
      <c r="G301" s="234"/>
      <c r="H301" s="237">
        <v>64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185</v>
      </c>
      <c r="AU301" s="243" t="s">
        <v>83</v>
      </c>
      <c r="AV301" s="13" t="s">
        <v>85</v>
      </c>
      <c r="AW301" s="13" t="s">
        <v>34</v>
      </c>
      <c r="AX301" s="13" t="s">
        <v>75</v>
      </c>
      <c r="AY301" s="243" t="s">
        <v>171</v>
      </c>
    </row>
    <row r="302" s="14" customFormat="1">
      <c r="A302" s="14"/>
      <c r="B302" s="258"/>
      <c r="C302" s="259"/>
      <c r="D302" s="226" t="s">
        <v>185</v>
      </c>
      <c r="E302" s="260" t="s">
        <v>19</v>
      </c>
      <c r="F302" s="261" t="s">
        <v>804</v>
      </c>
      <c r="G302" s="259"/>
      <c r="H302" s="262">
        <v>64</v>
      </c>
      <c r="I302" s="263"/>
      <c r="J302" s="259"/>
      <c r="K302" s="259"/>
      <c r="L302" s="264"/>
      <c r="M302" s="269"/>
      <c r="N302" s="270"/>
      <c r="O302" s="270"/>
      <c r="P302" s="270"/>
      <c r="Q302" s="270"/>
      <c r="R302" s="270"/>
      <c r="S302" s="270"/>
      <c r="T302" s="27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8" t="s">
        <v>185</v>
      </c>
      <c r="AU302" s="268" t="s">
        <v>83</v>
      </c>
      <c r="AV302" s="14" t="s">
        <v>179</v>
      </c>
      <c r="AW302" s="14" t="s">
        <v>34</v>
      </c>
      <c r="AX302" s="14" t="s">
        <v>83</v>
      </c>
      <c r="AY302" s="268" t="s">
        <v>171</v>
      </c>
    </row>
    <row r="303" s="2" customFormat="1" ht="6.96" customHeight="1">
      <c r="A303" s="39"/>
      <c r="B303" s="60"/>
      <c r="C303" s="61"/>
      <c r="D303" s="61"/>
      <c r="E303" s="61"/>
      <c r="F303" s="61"/>
      <c r="G303" s="61"/>
      <c r="H303" s="61"/>
      <c r="I303" s="61"/>
      <c r="J303" s="61"/>
      <c r="K303" s="61"/>
      <c r="L303" s="45"/>
      <c r="M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</row>
  </sheetData>
  <sheetProtection sheet="1" autoFilter="0" formatColumns="0" formatRows="0" objects="1" scenarios="1" spinCount="100000" saltValue="jPrzW2zlbPy2yAthRsIcneQ25rkHGDBR7jLivhzgx8jFsg7aJFs02lIt/P1wZ4wqg8LqB1NochMbYxGLixhMCw==" hashValue="25CoNbIscAY0lUOr5ququb5kVlDnKsbQiKcka/r14Rmj2wc0GnI2HJ9lWUhq67eoCJxmKLH32/gSx5VwCGFQkg==" algorithmName="SHA-512" password="CC35"/>
  <autoFilter ref="C86:K30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5_01/721170972"/>
    <hyperlink ref="F96" r:id="rId2" display="https://podminky.urs.cz/item/CS_URS_2025_01/721171803"/>
    <hyperlink ref="F99" r:id="rId3" display="https://podminky.urs.cz/item/CS_URS_2025_01/721171808"/>
    <hyperlink ref="F102" r:id="rId4" display="https://podminky.urs.cz/item/CS_URS_2025_01/721171903"/>
    <hyperlink ref="F105" r:id="rId5" display="https://podminky.urs.cz/item/CS_URS_2025_01/721171905"/>
    <hyperlink ref="F108" r:id="rId6" display="https://podminky.urs.cz/item/CS_URS_2025_01/721171913"/>
    <hyperlink ref="F111" r:id="rId7" display="https://podminky.urs.cz/item/CS_URS_2025_01/721171915"/>
    <hyperlink ref="F114" r:id="rId8" display="https://podminky.urs.cz/item/CS_URS_2025_01/721175201"/>
    <hyperlink ref="F119" r:id="rId9" display="https://podminky.urs.cz/item/CS_URS_2025_01/721175203"/>
    <hyperlink ref="F124" r:id="rId10" display="https://podminky.urs.cz/item/CS_URS_2025_01/721175205"/>
    <hyperlink ref="F129" r:id="rId11" display="https://podminky.urs.cz/item/CS_URS_2025_01/721194103"/>
    <hyperlink ref="F132" r:id="rId12" display="https://podminky.urs.cz/item/CS_URS_2025_01/721194105"/>
    <hyperlink ref="F135" r:id="rId13" display="https://podminky.urs.cz/item/CS_URS_2025_01/721194109"/>
    <hyperlink ref="F138" r:id="rId14" display="https://podminky.urs.cz/item/CS_URS_2025_01/721210813"/>
    <hyperlink ref="F141" r:id="rId15" display="https://podminky.urs.cz/item/CS_URS_2025_01/721211421"/>
    <hyperlink ref="F144" r:id="rId16" display="https://podminky.urs.cz/item/CS_URS_2025_01/721220801"/>
    <hyperlink ref="F147" r:id="rId17" display="https://podminky.urs.cz/item/CS_URS_2025_01/721229111"/>
    <hyperlink ref="F152" r:id="rId18" display="https://podminky.urs.cz/item/CS_URS_2025_01/721290111"/>
    <hyperlink ref="F157" r:id="rId19" display="https://podminky.urs.cz/item/CS_URS_2025_01/998721121"/>
    <hyperlink ref="F161" r:id="rId20" display="https://podminky.urs.cz/item/CS_URS_2025_01/722130801"/>
    <hyperlink ref="F167" r:id="rId21" display="https://podminky.urs.cz/item/CS_URS_2025_01/722140111"/>
    <hyperlink ref="F172" r:id="rId22" display="https://podminky.urs.cz/item/CS_URS_2025_01/722140112"/>
    <hyperlink ref="F177" r:id="rId23" display="https://podminky.urs.cz/item/CS_URS_2025_01/722140113"/>
    <hyperlink ref="F182" r:id="rId24" display="https://podminky.urs.cz/item/CS_URS_2025_01/722181221"/>
    <hyperlink ref="F187" r:id="rId25" display="https://podminky.urs.cz/item/CS_URS_2025_01/722181241"/>
    <hyperlink ref="F192" r:id="rId26" display="https://podminky.urs.cz/item/CS_URS_2025_01/722181812"/>
    <hyperlink ref="F195" r:id="rId27" display="https://podminky.urs.cz/item/CS_URS_2025_01/722190401"/>
    <hyperlink ref="F198" r:id="rId28" display="https://podminky.urs.cz/item/CS_URS_2025_01/722190901"/>
    <hyperlink ref="F201" r:id="rId29" display="https://podminky.urs.cz/item/CS_URS_2025_01/722220111"/>
    <hyperlink ref="F204" r:id="rId30" display="https://podminky.urs.cz/item/CS_URS_2025_01/722220112"/>
    <hyperlink ref="F207" r:id="rId31" display="https://podminky.urs.cz/item/CS_URS_2025_01/722220121"/>
    <hyperlink ref="F210" r:id="rId32" display="https://podminky.urs.cz/item/CS_URS_2025_01/722290226"/>
    <hyperlink ref="F216" r:id="rId33" display="https://podminky.urs.cz/item/CS_URS_2025_01/998722121"/>
    <hyperlink ref="F220" r:id="rId34" display="https://podminky.urs.cz/item/CS_URS_2024_01/725112313M"/>
    <hyperlink ref="F224" r:id="rId35" display="https://podminky.urs.cz/item/CS_URS_2025_01/725210821"/>
    <hyperlink ref="F227" r:id="rId36" display="https://podminky.urs.cz/item/CS_URS_2025_01/725241222"/>
    <hyperlink ref="F231" r:id="rId37" display="https://podminky.urs.cz/item/CS_URS_2025_01/725820801"/>
    <hyperlink ref="F234" r:id="rId38" display="https://podminky.urs.cz/item/CS_URS_2025_01/725841312"/>
    <hyperlink ref="F238" r:id="rId39" display="https://podminky.urs.cz/item/CS_URS_2025_01/725860811"/>
    <hyperlink ref="F241" r:id="rId40" display="https://podminky.urs.cz/item/CS_URS_2025_01/725865311"/>
    <hyperlink ref="F244" r:id="rId41" display="https://podminky.urs.cz/item/CS_URS_2025_01/998725121"/>
    <hyperlink ref="F248" r:id="rId42" display="https://podminky.urs.cz/item/CS_URS_2025_01/733191924"/>
    <hyperlink ref="F251" r:id="rId43" display="https://podminky.urs.cz/item/CS_URS_2025_01/998733121"/>
    <hyperlink ref="F255" r:id="rId44" display="https://podminky.urs.cz/item/CS_URS_2025_01/734209105"/>
    <hyperlink ref="F260" r:id="rId45" display="https://podminky.urs.cz/item/CS_URS_2025_01/734209113"/>
    <hyperlink ref="F263" r:id="rId46" display="https://podminky.urs.cz/item/CS_URS_2025_01/734261417"/>
    <hyperlink ref="F266" r:id="rId47" display="https://podminky.urs.cz/item/CS_URS_2025_01/998734121"/>
    <hyperlink ref="F270" r:id="rId48" display="https://podminky.urs.cz/item/CS_URS_2025_01/735000912"/>
    <hyperlink ref="F273" r:id="rId49" display="https://podminky.urs.cz/item/CS_URS_2025_01/735151821"/>
    <hyperlink ref="F276" r:id="rId50" display="https://podminky.urs.cz/item/CS_URS_2025_01/735152380"/>
    <hyperlink ref="F280" r:id="rId51" display="https://podminky.urs.cz/item/CS_URS_2025_01/735191905"/>
    <hyperlink ref="F283" r:id="rId52" display="https://podminky.urs.cz/item/CS_URS_2025_01/998735121"/>
    <hyperlink ref="F287" r:id="rId53" display="https://podminky.urs.cz/item/CS_URS_2025_01/HZS2212"/>
    <hyperlink ref="F293" r:id="rId54" display="https://podminky.urs.cz/item/CS_URS_2025_01/HZS2222"/>
    <hyperlink ref="F299" r:id="rId55" display="https://podminky.urs.cz/item/CS_URS_2025_01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134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1035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18. 6. 2024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tr">
        <f>IF('Rekapitulace stavby'!AN16="","",'Rekapitulace stavby'!AN16)</f>
        <v/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tr">
        <f>IF('Rekapitulace stavby'!E17="","",'Rekapitulace stavby'!E17)</f>
        <v xml:space="preserve"> </v>
      </c>
      <c r="F21" s="39"/>
      <c r="G21" s="39"/>
      <c r="H21" s="39"/>
      <c r="I21" s="143" t="s">
        <v>29</v>
      </c>
      <c r="J21" s="134" t="str">
        <f>IF('Rekapitulace stavby'!AN17="","",'Rekapitulace stavby'!AN17)</f>
        <v/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3" t="s">
        <v>26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37</v>
      </c>
      <c r="F24" s="39"/>
      <c r="G24" s="39"/>
      <c r="H24" s="39"/>
      <c r="I24" s="143" t="s">
        <v>29</v>
      </c>
      <c r="J24" s="134" t="s">
        <v>38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39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48"/>
      <c r="B27" s="149"/>
      <c r="C27" s="148"/>
      <c r="D27" s="148"/>
      <c r="E27" s="150" t="s">
        <v>40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41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43</v>
      </c>
      <c r="G32" s="39"/>
      <c r="H32" s="39"/>
      <c r="I32" s="155" t="s">
        <v>42</v>
      </c>
      <c r="J32" s="155" t="s">
        <v>44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45</v>
      </c>
      <c r="E33" s="143" t="s">
        <v>46</v>
      </c>
      <c r="F33" s="157">
        <f>ROUND((SUM(BE86:BE145)),  2)</f>
        <v>0</v>
      </c>
      <c r="G33" s="39"/>
      <c r="H33" s="39"/>
      <c r="I33" s="158">
        <v>0.20999999999999999</v>
      </c>
      <c r="J33" s="157">
        <f>ROUND(((SUM(BE86:BE145))*I33),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47</v>
      </c>
      <c r="F34" s="157">
        <f>ROUND((SUM(BF86:BF145)),  2)</f>
        <v>0</v>
      </c>
      <c r="G34" s="39"/>
      <c r="H34" s="39"/>
      <c r="I34" s="158">
        <v>0.12</v>
      </c>
      <c r="J34" s="157">
        <f>ROUND(((SUM(BF86:BF145))*I34),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48</v>
      </c>
      <c r="F35" s="157">
        <f>ROUND((SUM(BG86:BG145)),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49</v>
      </c>
      <c r="F36" s="157">
        <f>ROUND((SUM(BH86:BH145)),  2)</f>
        <v>0</v>
      </c>
      <c r="G36" s="39"/>
      <c r="H36" s="39"/>
      <c r="I36" s="158">
        <v>0.12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50</v>
      </c>
      <c r="F37" s="157">
        <f>ROUND((SUM(BI86:BI145)),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51</v>
      </c>
      <c r="E39" s="161"/>
      <c r="F39" s="161"/>
      <c r="G39" s="162" t="s">
        <v>52</v>
      </c>
      <c r="H39" s="163" t="s">
        <v>53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136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Expektace_03_25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134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ELEKTRO_SIL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parc.č. 650/40, 650/39, 650/38</v>
      </c>
      <c r="G52" s="41"/>
      <c r="H52" s="41"/>
      <c r="I52" s="33" t="s">
        <v>23</v>
      </c>
      <c r="J52" s="73" t="str">
        <f>IF(J12="","",J12)</f>
        <v>18. 6. 2024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Frýdku-Místku, p.o.</v>
      </c>
      <c r="G54" s="41"/>
      <c r="H54" s="41"/>
      <c r="I54" s="33" t="s">
        <v>32</v>
      </c>
      <c r="J54" s="37" t="str">
        <f>E21</f>
        <v xml:space="preserve"> 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Amun Pro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137</v>
      </c>
      <c r="D57" s="172"/>
      <c r="E57" s="172"/>
      <c r="F57" s="172"/>
      <c r="G57" s="172"/>
      <c r="H57" s="172"/>
      <c r="I57" s="172"/>
      <c r="J57" s="173" t="s">
        <v>138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73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139</v>
      </c>
    </row>
    <row r="60" s="9" customFormat="1" ht="24.96" customHeight="1">
      <c r="A60" s="9"/>
      <c r="B60" s="175"/>
      <c r="C60" s="176"/>
      <c r="D60" s="177" t="s">
        <v>147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1036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5"/>
      <c r="C62" s="176"/>
      <c r="D62" s="177" t="s">
        <v>1037</v>
      </c>
      <c r="E62" s="178"/>
      <c r="F62" s="178"/>
      <c r="G62" s="178"/>
      <c r="H62" s="178"/>
      <c r="I62" s="178"/>
      <c r="J62" s="179">
        <f>J121</f>
        <v>0</v>
      </c>
      <c r="K62" s="176"/>
      <c r="L62" s="18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1"/>
      <c r="C63" s="126"/>
      <c r="D63" s="182" t="s">
        <v>1038</v>
      </c>
      <c r="E63" s="183"/>
      <c r="F63" s="183"/>
      <c r="G63" s="183"/>
      <c r="H63" s="183"/>
      <c r="I63" s="183"/>
      <c r="J63" s="184">
        <f>J122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5"/>
      <c r="C64" s="176"/>
      <c r="D64" s="177" t="s">
        <v>767</v>
      </c>
      <c r="E64" s="178"/>
      <c r="F64" s="178"/>
      <c r="G64" s="178"/>
      <c r="H64" s="178"/>
      <c r="I64" s="178"/>
      <c r="J64" s="179">
        <f>J137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5"/>
      <c r="C65" s="176"/>
      <c r="D65" s="177" t="s">
        <v>1039</v>
      </c>
      <c r="E65" s="178"/>
      <c r="F65" s="178"/>
      <c r="G65" s="178"/>
      <c r="H65" s="178"/>
      <c r="I65" s="178"/>
      <c r="J65" s="179">
        <f>J141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1040</v>
      </c>
      <c r="E66" s="183"/>
      <c r="F66" s="183"/>
      <c r="G66" s="183"/>
      <c r="H66" s="183"/>
      <c r="I66" s="183"/>
      <c r="J66" s="184">
        <f>J142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156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Expektace_03_25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134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03 - ELEKTRO_SIL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parc.č. 650/40, 650/39, 650/38</v>
      </c>
      <c r="G80" s="41"/>
      <c r="H80" s="41"/>
      <c r="I80" s="33" t="s">
        <v>23</v>
      </c>
      <c r="J80" s="73" t="str">
        <f>IF(J12="","",J12)</f>
        <v>18. 6. 2024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Nemocnice ve Frýdku-Místku, p.o.</v>
      </c>
      <c r="G82" s="41"/>
      <c r="H82" s="41"/>
      <c r="I82" s="33" t="s">
        <v>32</v>
      </c>
      <c r="J82" s="37" t="str">
        <f>E21</f>
        <v xml:space="preserve"> 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35</v>
      </c>
      <c r="J83" s="37" t="str">
        <f>E24</f>
        <v>Amun Pro s.r.o.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157</v>
      </c>
      <c r="D85" s="189" t="s">
        <v>60</v>
      </c>
      <c r="E85" s="189" t="s">
        <v>56</v>
      </c>
      <c r="F85" s="189" t="s">
        <v>57</v>
      </c>
      <c r="G85" s="189" t="s">
        <v>158</v>
      </c>
      <c r="H85" s="189" t="s">
        <v>159</v>
      </c>
      <c r="I85" s="189" t="s">
        <v>160</v>
      </c>
      <c r="J85" s="189" t="s">
        <v>138</v>
      </c>
      <c r="K85" s="190" t="s">
        <v>161</v>
      </c>
      <c r="L85" s="191"/>
      <c r="M85" s="93" t="s">
        <v>19</v>
      </c>
      <c r="N85" s="94" t="s">
        <v>45</v>
      </c>
      <c r="O85" s="94" t="s">
        <v>162</v>
      </c>
      <c r="P85" s="94" t="s">
        <v>163</v>
      </c>
      <c r="Q85" s="94" t="s">
        <v>164</v>
      </c>
      <c r="R85" s="94" t="s">
        <v>165</v>
      </c>
      <c r="S85" s="94" t="s">
        <v>166</v>
      </c>
      <c r="T85" s="95" t="s">
        <v>167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168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P87+P121+P137+P141</f>
        <v>0</v>
      </c>
      <c r="Q86" s="97"/>
      <c r="R86" s="194">
        <f>R87+R121+R137+R141</f>
        <v>0.20518500000000003</v>
      </c>
      <c r="S86" s="97"/>
      <c r="T86" s="195">
        <f>T87+T121+T137+T141</f>
        <v>0.13102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74</v>
      </c>
      <c r="AU86" s="18" t="s">
        <v>139</v>
      </c>
      <c r="BK86" s="196">
        <f>BK87+BK121+BK137+BK141</f>
        <v>0</v>
      </c>
    </row>
    <row r="87" s="12" customFormat="1" ht="25.92" customHeight="1">
      <c r="A87" s="12"/>
      <c r="B87" s="197"/>
      <c r="C87" s="198"/>
      <c r="D87" s="199" t="s">
        <v>74</v>
      </c>
      <c r="E87" s="200" t="s">
        <v>402</v>
      </c>
      <c r="F87" s="200" t="s">
        <v>403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</f>
        <v>0</v>
      </c>
      <c r="Q87" s="205"/>
      <c r="R87" s="206">
        <f>R88</f>
        <v>0.20393500000000003</v>
      </c>
      <c r="S87" s="205"/>
      <c r="T87" s="207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85</v>
      </c>
      <c r="AT87" s="209" t="s">
        <v>74</v>
      </c>
      <c r="AU87" s="209" t="s">
        <v>75</v>
      </c>
      <c r="AY87" s="208" t="s">
        <v>171</v>
      </c>
      <c r="BK87" s="210">
        <f>BK88</f>
        <v>0</v>
      </c>
    </row>
    <row r="88" s="12" customFormat="1" ht="22.8" customHeight="1">
      <c r="A88" s="12"/>
      <c r="B88" s="197"/>
      <c r="C88" s="198"/>
      <c r="D88" s="199" t="s">
        <v>74</v>
      </c>
      <c r="E88" s="211" t="s">
        <v>1041</v>
      </c>
      <c r="F88" s="211" t="s">
        <v>1042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SUM(P89:P120)</f>
        <v>0</v>
      </c>
      <c r="Q88" s="205"/>
      <c r="R88" s="206">
        <f>SUM(R89:R120)</f>
        <v>0.20393500000000003</v>
      </c>
      <c r="S88" s="205"/>
      <c r="T88" s="207">
        <f>SUM(T89:T120)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85</v>
      </c>
      <c r="AT88" s="209" t="s">
        <v>74</v>
      </c>
      <c r="AU88" s="209" t="s">
        <v>83</v>
      </c>
      <c r="AY88" s="208" t="s">
        <v>171</v>
      </c>
      <c r="BK88" s="210">
        <f>SUM(BK89:BK120)</f>
        <v>0</v>
      </c>
    </row>
    <row r="89" s="2" customFormat="1" ht="16.5" customHeight="1">
      <c r="A89" s="39"/>
      <c r="B89" s="40"/>
      <c r="C89" s="213" t="s">
        <v>83</v>
      </c>
      <c r="D89" s="213" t="s">
        <v>174</v>
      </c>
      <c r="E89" s="214" t="s">
        <v>1043</v>
      </c>
      <c r="F89" s="215" t="s">
        <v>1044</v>
      </c>
      <c r="G89" s="216" t="s">
        <v>199</v>
      </c>
      <c r="H89" s="217">
        <v>7</v>
      </c>
      <c r="I89" s="218"/>
      <c r="J89" s="219">
        <f>ROUND(I89*H89,2)</f>
        <v>0</v>
      </c>
      <c r="K89" s="215" t="s">
        <v>19</v>
      </c>
      <c r="L89" s="45"/>
      <c r="M89" s="220" t="s">
        <v>19</v>
      </c>
      <c r="N89" s="221" t="s">
        <v>46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283</v>
      </c>
      <c r="AT89" s="224" t="s">
        <v>174</v>
      </c>
      <c r="AU89" s="224" t="s">
        <v>85</v>
      </c>
      <c r="AY89" s="18" t="s">
        <v>171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83</v>
      </c>
      <c r="BK89" s="225">
        <f>ROUND(I89*H89,2)</f>
        <v>0</v>
      </c>
      <c r="BL89" s="18" t="s">
        <v>283</v>
      </c>
      <c r="BM89" s="224" t="s">
        <v>1045</v>
      </c>
    </row>
    <row r="90" s="2" customFormat="1">
      <c r="A90" s="39"/>
      <c r="B90" s="40"/>
      <c r="C90" s="41"/>
      <c r="D90" s="226" t="s">
        <v>181</v>
      </c>
      <c r="E90" s="41"/>
      <c r="F90" s="227" t="s">
        <v>1044</v>
      </c>
      <c r="G90" s="41"/>
      <c r="H90" s="41"/>
      <c r="I90" s="228"/>
      <c r="J90" s="41"/>
      <c r="K90" s="41"/>
      <c r="L90" s="45"/>
      <c r="M90" s="229"/>
      <c r="N90" s="23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181</v>
      </c>
      <c r="AU90" s="18" t="s">
        <v>85</v>
      </c>
    </row>
    <row r="91" s="2" customFormat="1" ht="16.5" customHeight="1">
      <c r="A91" s="39"/>
      <c r="B91" s="40"/>
      <c r="C91" s="245" t="s">
        <v>85</v>
      </c>
      <c r="D91" s="245" t="s">
        <v>232</v>
      </c>
      <c r="E91" s="246" t="s">
        <v>1046</v>
      </c>
      <c r="F91" s="247" t="s">
        <v>1047</v>
      </c>
      <c r="G91" s="248" t="s">
        <v>199</v>
      </c>
      <c r="H91" s="249">
        <v>6</v>
      </c>
      <c r="I91" s="250"/>
      <c r="J91" s="251">
        <f>ROUND(I91*H91,2)</f>
        <v>0</v>
      </c>
      <c r="K91" s="247" t="s">
        <v>19</v>
      </c>
      <c r="L91" s="252"/>
      <c r="M91" s="253" t="s">
        <v>19</v>
      </c>
      <c r="N91" s="254" t="s">
        <v>46</v>
      </c>
      <c r="O91" s="85"/>
      <c r="P91" s="222">
        <f>O91*H91</f>
        <v>0</v>
      </c>
      <c r="Q91" s="222">
        <v>5.0000000000000002E-05</v>
      </c>
      <c r="R91" s="222">
        <f>Q91*H91</f>
        <v>0.00030000000000000003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286</v>
      </c>
      <c r="AT91" s="224" t="s">
        <v>232</v>
      </c>
      <c r="AU91" s="224" t="s">
        <v>85</v>
      </c>
      <c r="AY91" s="18" t="s">
        <v>171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83</v>
      </c>
      <c r="BK91" s="225">
        <f>ROUND(I91*H91,2)</f>
        <v>0</v>
      </c>
      <c r="BL91" s="18" t="s">
        <v>283</v>
      </c>
      <c r="BM91" s="224" t="s">
        <v>1048</v>
      </c>
    </row>
    <row r="92" s="2" customFormat="1">
      <c r="A92" s="39"/>
      <c r="B92" s="40"/>
      <c r="C92" s="41"/>
      <c r="D92" s="226" t="s">
        <v>181</v>
      </c>
      <c r="E92" s="41"/>
      <c r="F92" s="227" t="s">
        <v>1047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181</v>
      </c>
      <c r="AU92" s="18" t="s">
        <v>85</v>
      </c>
    </row>
    <row r="93" s="2" customFormat="1" ht="16.5" customHeight="1">
      <c r="A93" s="39"/>
      <c r="B93" s="40"/>
      <c r="C93" s="245" t="s">
        <v>172</v>
      </c>
      <c r="D93" s="245" t="s">
        <v>232</v>
      </c>
      <c r="E93" s="246" t="s">
        <v>1049</v>
      </c>
      <c r="F93" s="247" t="s">
        <v>1050</v>
      </c>
      <c r="G93" s="248" t="s">
        <v>199</v>
      </c>
      <c r="H93" s="249">
        <v>1</v>
      </c>
      <c r="I93" s="250"/>
      <c r="J93" s="251">
        <f>ROUND(I93*H93,2)</f>
        <v>0</v>
      </c>
      <c r="K93" s="247" t="s">
        <v>19</v>
      </c>
      <c r="L93" s="252"/>
      <c r="M93" s="253" t="s">
        <v>19</v>
      </c>
      <c r="N93" s="254" t="s">
        <v>46</v>
      </c>
      <c r="O93" s="85"/>
      <c r="P93" s="222">
        <f>O93*H93</f>
        <v>0</v>
      </c>
      <c r="Q93" s="222">
        <v>9.0000000000000006E-05</v>
      </c>
      <c r="R93" s="222">
        <f>Q93*H93</f>
        <v>9.0000000000000006E-05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286</v>
      </c>
      <c r="AT93" s="224" t="s">
        <v>232</v>
      </c>
      <c r="AU93" s="224" t="s">
        <v>85</v>
      </c>
      <c r="AY93" s="18" t="s">
        <v>171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283</v>
      </c>
      <c r="BM93" s="224" t="s">
        <v>1051</v>
      </c>
    </row>
    <row r="94" s="2" customFormat="1">
      <c r="A94" s="39"/>
      <c r="B94" s="40"/>
      <c r="C94" s="41"/>
      <c r="D94" s="226" t="s">
        <v>181</v>
      </c>
      <c r="E94" s="41"/>
      <c r="F94" s="227" t="s">
        <v>1050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181</v>
      </c>
      <c r="AU94" s="18" t="s">
        <v>85</v>
      </c>
    </row>
    <row r="95" s="2" customFormat="1" ht="16.5" customHeight="1">
      <c r="A95" s="39"/>
      <c r="B95" s="40"/>
      <c r="C95" s="213" t="s">
        <v>179</v>
      </c>
      <c r="D95" s="213" t="s">
        <v>174</v>
      </c>
      <c r="E95" s="214" t="s">
        <v>1052</v>
      </c>
      <c r="F95" s="215" t="s">
        <v>1053</v>
      </c>
      <c r="G95" s="216" t="s">
        <v>199</v>
      </c>
      <c r="H95" s="217">
        <v>8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283</v>
      </c>
      <c r="AT95" s="224" t="s">
        <v>174</v>
      </c>
      <c r="AU95" s="224" t="s">
        <v>85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283</v>
      </c>
      <c r="BM95" s="224" t="s">
        <v>1054</v>
      </c>
    </row>
    <row r="96" s="2" customFormat="1">
      <c r="A96" s="39"/>
      <c r="B96" s="40"/>
      <c r="C96" s="41"/>
      <c r="D96" s="226" t="s">
        <v>181</v>
      </c>
      <c r="E96" s="41"/>
      <c r="F96" s="227" t="s">
        <v>1053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85</v>
      </c>
    </row>
    <row r="97" s="2" customFormat="1" ht="16.5" customHeight="1">
      <c r="A97" s="39"/>
      <c r="B97" s="40"/>
      <c r="C97" s="245" t="s">
        <v>211</v>
      </c>
      <c r="D97" s="245" t="s">
        <v>232</v>
      </c>
      <c r="E97" s="246" t="s">
        <v>1055</v>
      </c>
      <c r="F97" s="247" t="s">
        <v>1056</v>
      </c>
      <c r="G97" s="248" t="s">
        <v>199</v>
      </c>
      <c r="H97" s="249">
        <v>8</v>
      </c>
      <c r="I97" s="250"/>
      <c r="J97" s="251">
        <f>ROUND(I97*H97,2)</f>
        <v>0</v>
      </c>
      <c r="K97" s="247" t="s">
        <v>19</v>
      </c>
      <c r="L97" s="252"/>
      <c r="M97" s="253" t="s">
        <v>19</v>
      </c>
      <c r="N97" s="254" t="s">
        <v>46</v>
      </c>
      <c r="O97" s="85"/>
      <c r="P97" s="222">
        <f>O97*H97</f>
        <v>0</v>
      </c>
      <c r="Q97" s="222">
        <v>5.0000000000000002E-05</v>
      </c>
      <c r="R97" s="222">
        <f>Q97*H97</f>
        <v>0.00040000000000000002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286</v>
      </c>
      <c r="AT97" s="224" t="s">
        <v>232</v>
      </c>
      <c r="AU97" s="224" t="s">
        <v>85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283</v>
      </c>
      <c r="BM97" s="224" t="s">
        <v>1057</v>
      </c>
    </row>
    <row r="98" s="2" customFormat="1">
      <c r="A98" s="39"/>
      <c r="B98" s="40"/>
      <c r="C98" s="41"/>
      <c r="D98" s="226" t="s">
        <v>181</v>
      </c>
      <c r="E98" s="41"/>
      <c r="F98" s="227" t="s">
        <v>1056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85</v>
      </c>
    </row>
    <row r="99" s="2" customFormat="1" ht="16.5" customHeight="1">
      <c r="A99" s="39"/>
      <c r="B99" s="40"/>
      <c r="C99" s="213" t="s">
        <v>203</v>
      </c>
      <c r="D99" s="213" t="s">
        <v>174</v>
      </c>
      <c r="E99" s="214" t="s">
        <v>1058</v>
      </c>
      <c r="F99" s="215" t="s">
        <v>1059</v>
      </c>
      <c r="G99" s="216" t="s">
        <v>227</v>
      </c>
      <c r="H99" s="217">
        <v>990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283</v>
      </c>
      <c r="AT99" s="224" t="s">
        <v>174</v>
      </c>
      <c r="AU99" s="224" t="s">
        <v>85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283</v>
      </c>
      <c r="BM99" s="224" t="s">
        <v>1060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1059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85</v>
      </c>
    </row>
    <row r="101" s="2" customFormat="1" ht="24.15" customHeight="1">
      <c r="A101" s="39"/>
      <c r="B101" s="40"/>
      <c r="C101" s="245" t="s">
        <v>224</v>
      </c>
      <c r="D101" s="245" t="s">
        <v>232</v>
      </c>
      <c r="E101" s="246" t="s">
        <v>1061</v>
      </c>
      <c r="F101" s="247" t="s">
        <v>1062</v>
      </c>
      <c r="G101" s="248" t="s">
        <v>227</v>
      </c>
      <c r="H101" s="249">
        <v>1138.5</v>
      </c>
      <c r="I101" s="250"/>
      <c r="J101" s="251">
        <f>ROUND(I101*H101,2)</f>
        <v>0</v>
      </c>
      <c r="K101" s="247" t="s">
        <v>19</v>
      </c>
      <c r="L101" s="252"/>
      <c r="M101" s="253" t="s">
        <v>19</v>
      </c>
      <c r="N101" s="254" t="s">
        <v>46</v>
      </c>
      <c r="O101" s="85"/>
      <c r="P101" s="222">
        <f>O101*H101</f>
        <v>0</v>
      </c>
      <c r="Q101" s="222">
        <v>0.00017000000000000001</v>
      </c>
      <c r="R101" s="222">
        <f>Q101*H101</f>
        <v>0.19354500000000002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286</v>
      </c>
      <c r="AT101" s="224" t="s">
        <v>232</v>
      </c>
      <c r="AU101" s="224" t="s">
        <v>85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283</v>
      </c>
      <c r="BM101" s="224" t="s">
        <v>1063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1062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85</v>
      </c>
    </row>
    <row r="103" s="2" customFormat="1" ht="16.5" customHeight="1">
      <c r="A103" s="39"/>
      <c r="B103" s="40"/>
      <c r="C103" s="213" t="s">
        <v>231</v>
      </c>
      <c r="D103" s="213" t="s">
        <v>174</v>
      </c>
      <c r="E103" s="214" t="s">
        <v>1064</v>
      </c>
      <c r="F103" s="215" t="s">
        <v>1065</v>
      </c>
      <c r="G103" s="216" t="s">
        <v>199</v>
      </c>
      <c r="H103" s="217">
        <v>438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283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283</v>
      </c>
      <c r="BM103" s="224" t="s">
        <v>1066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1065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2" customFormat="1" ht="16.5" customHeight="1">
      <c r="A105" s="39"/>
      <c r="B105" s="40"/>
      <c r="C105" s="213" t="s">
        <v>236</v>
      </c>
      <c r="D105" s="213" t="s">
        <v>174</v>
      </c>
      <c r="E105" s="214" t="s">
        <v>1067</v>
      </c>
      <c r="F105" s="215" t="s">
        <v>1068</v>
      </c>
      <c r="G105" s="216" t="s">
        <v>199</v>
      </c>
      <c r="H105" s="217">
        <v>25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283</v>
      </c>
      <c r="AT105" s="224" t="s">
        <v>174</v>
      </c>
      <c r="AU105" s="224" t="s">
        <v>85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283</v>
      </c>
      <c r="BM105" s="224" t="s">
        <v>1069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1068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85</v>
      </c>
    </row>
    <row r="107" s="2" customFormat="1" ht="16.5" customHeight="1">
      <c r="A107" s="39"/>
      <c r="B107" s="40"/>
      <c r="C107" s="245" t="s">
        <v>242</v>
      </c>
      <c r="D107" s="245" t="s">
        <v>232</v>
      </c>
      <c r="E107" s="246" t="s">
        <v>1070</v>
      </c>
      <c r="F107" s="247" t="s">
        <v>1071</v>
      </c>
      <c r="G107" s="248" t="s">
        <v>199</v>
      </c>
      <c r="H107" s="249">
        <v>12</v>
      </c>
      <c r="I107" s="250"/>
      <c r="J107" s="251">
        <f>ROUND(I107*H107,2)</f>
        <v>0</v>
      </c>
      <c r="K107" s="247" t="s">
        <v>19</v>
      </c>
      <c r="L107" s="252"/>
      <c r="M107" s="253" t="s">
        <v>19</v>
      </c>
      <c r="N107" s="254" t="s">
        <v>46</v>
      </c>
      <c r="O107" s="85"/>
      <c r="P107" s="222">
        <f>O107*H107</f>
        <v>0</v>
      </c>
      <c r="Q107" s="222">
        <v>0.00080000000000000004</v>
      </c>
      <c r="R107" s="222">
        <f>Q107*H107</f>
        <v>0.0096000000000000009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286</v>
      </c>
      <c r="AT107" s="224" t="s">
        <v>232</v>
      </c>
      <c r="AU107" s="224" t="s">
        <v>85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283</v>
      </c>
      <c r="BM107" s="224" t="s">
        <v>1072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1071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85</v>
      </c>
    </row>
    <row r="109" s="2" customFormat="1" ht="16.5" customHeight="1">
      <c r="A109" s="39"/>
      <c r="B109" s="40"/>
      <c r="C109" s="245" t="s">
        <v>250</v>
      </c>
      <c r="D109" s="245" t="s">
        <v>232</v>
      </c>
      <c r="E109" s="246" t="s">
        <v>1073</v>
      </c>
      <c r="F109" s="247" t="s">
        <v>1074</v>
      </c>
      <c r="G109" s="248" t="s">
        <v>19</v>
      </c>
      <c r="H109" s="249">
        <v>13</v>
      </c>
      <c r="I109" s="250"/>
      <c r="J109" s="251">
        <f>ROUND(I109*H109,2)</f>
        <v>0</v>
      </c>
      <c r="K109" s="247" t="s">
        <v>19</v>
      </c>
      <c r="L109" s="252"/>
      <c r="M109" s="253" t="s">
        <v>19</v>
      </c>
      <c r="N109" s="254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286</v>
      </c>
      <c r="AT109" s="224" t="s">
        <v>232</v>
      </c>
      <c r="AU109" s="224" t="s">
        <v>85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283</v>
      </c>
      <c r="BM109" s="224" t="s">
        <v>1075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1074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85</v>
      </c>
    </row>
    <row r="111" s="2" customFormat="1" ht="24.15" customHeight="1">
      <c r="A111" s="39"/>
      <c r="B111" s="40"/>
      <c r="C111" s="213" t="s">
        <v>336</v>
      </c>
      <c r="D111" s="213" t="s">
        <v>174</v>
      </c>
      <c r="E111" s="214" t="s">
        <v>1076</v>
      </c>
      <c r="F111" s="215" t="s">
        <v>1077</v>
      </c>
      <c r="G111" s="216" t="s">
        <v>199</v>
      </c>
      <c r="H111" s="217">
        <v>6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283</v>
      </c>
      <c r="AT111" s="224" t="s">
        <v>174</v>
      </c>
      <c r="AU111" s="224" t="s">
        <v>85</v>
      </c>
      <c r="AY111" s="18" t="s">
        <v>171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283</v>
      </c>
      <c r="BM111" s="224" t="s">
        <v>1078</v>
      </c>
    </row>
    <row r="112" s="2" customFormat="1">
      <c r="A112" s="39"/>
      <c r="B112" s="40"/>
      <c r="C112" s="41"/>
      <c r="D112" s="226" t="s">
        <v>181</v>
      </c>
      <c r="E112" s="41"/>
      <c r="F112" s="227" t="s">
        <v>1077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181</v>
      </c>
      <c r="AU112" s="18" t="s">
        <v>85</v>
      </c>
    </row>
    <row r="113" s="2" customFormat="1" ht="16.5" customHeight="1">
      <c r="A113" s="39"/>
      <c r="B113" s="40"/>
      <c r="C113" s="245" t="s">
        <v>343</v>
      </c>
      <c r="D113" s="245" t="s">
        <v>232</v>
      </c>
      <c r="E113" s="246" t="s">
        <v>1079</v>
      </c>
      <c r="F113" s="247" t="s">
        <v>1080</v>
      </c>
      <c r="G113" s="248" t="s">
        <v>199</v>
      </c>
      <c r="H113" s="249">
        <v>6</v>
      </c>
      <c r="I113" s="250"/>
      <c r="J113" s="251">
        <f>ROUND(I113*H113,2)</f>
        <v>0</v>
      </c>
      <c r="K113" s="247" t="s">
        <v>19</v>
      </c>
      <c r="L113" s="252"/>
      <c r="M113" s="253" t="s">
        <v>19</v>
      </c>
      <c r="N113" s="254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286</v>
      </c>
      <c r="AT113" s="224" t="s">
        <v>232</v>
      </c>
      <c r="AU113" s="224" t="s">
        <v>85</v>
      </c>
      <c r="AY113" s="18" t="s">
        <v>171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283</v>
      </c>
      <c r="BM113" s="224" t="s">
        <v>1081</v>
      </c>
    </row>
    <row r="114" s="2" customFormat="1">
      <c r="A114" s="39"/>
      <c r="B114" s="40"/>
      <c r="C114" s="41"/>
      <c r="D114" s="226" t="s">
        <v>181</v>
      </c>
      <c r="E114" s="41"/>
      <c r="F114" s="227" t="s">
        <v>1080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181</v>
      </c>
      <c r="AU114" s="18" t="s">
        <v>85</v>
      </c>
    </row>
    <row r="115" s="2" customFormat="1" ht="16.5" customHeight="1">
      <c r="A115" s="39"/>
      <c r="B115" s="40"/>
      <c r="C115" s="213" t="s">
        <v>8</v>
      </c>
      <c r="D115" s="213" t="s">
        <v>174</v>
      </c>
      <c r="E115" s="214" t="s">
        <v>1082</v>
      </c>
      <c r="F115" s="215" t="s">
        <v>1083</v>
      </c>
      <c r="G115" s="216" t="s">
        <v>199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283</v>
      </c>
      <c r="AT115" s="224" t="s">
        <v>174</v>
      </c>
      <c r="AU115" s="224" t="s">
        <v>85</v>
      </c>
      <c r="AY115" s="18" t="s">
        <v>171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283</v>
      </c>
      <c r="BM115" s="224" t="s">
        <v>1084</v>
      </c>
    </row>
    <row r="116" s="2" customFormat="1">
      <c r="A116" s="39"/>
      <c r="B116" s="40"/>
      <c r="C116" s="41"/>
      <c r="D116" s="226" t="s">
        <v>181</v>
      </c>
      <c r="E116" s="41"/>
      <c r="F116" s="227" t="s">
        <v>1083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181</v>
      </c>
      <c r="AU116" s="18" t="s">
        <v>85</v>
      </c>
    </row>
    <row r="117" s="2" customFormat="1" ht="16.5" customHeight="1">
      <c r="A117" s="39"/>
      <c r="B117" s="40"/>
      <c r="C117" s="213" t="s">
        <v>263</v>
      </c>
      <c r="D117" s="213" t="s">
        <v>174</v>
      </c>
      <c r="E117" s="214" t="s">
        <v>1085</v>
      </c>
      <c r="F117" s="215" t="s">
        <v>1086</v>
      </c>
      <c r="G117" s="216" t="s">
        <v>190</v>
      </c>
      <c r="H117" s="217">
        <v>0.20399999999999999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283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283</v>
      </c>
      <c r="BM117" s="224" t="s">
        <v>1087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1086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2" customFormat="1" ht="16.5" customHeight="1">
      <c r="A119" s="39"/>
      <c r="B119" s="40"/>
      <c r="C119" s="213" t="s">
        <v>270</v>
      </c>
      <c r="D119" s="213" t="s">
        <v>174</v>
      </c>
      <c r="E119" s="214" t="s">
        <v>1088</v>
      </c>
      <c r="F119" s="215" t="s">
        <v>1089</v>
      </c>
      <c r="G119" s="216" t="s">
        <v>190</v>
      </c>
      <c r="H119" s="217">
        <v>0.20399999999999999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46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283</v>
      </c>
      <c r="AT119" s="224" t="s">
        <v>174</v>
      </c>
      <c r="AU119" s="224" t="s">
        <v>85</v>
      </c>
      <c r="AY119" s="18" t="s">
        <v>171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283</v>
      </c>
      <c r="BM119" s="224" t="s">
        <v>1090</v>
      </c>
    </row>
    <row r="120" s="2" customFormat="1">
      <c r="A120" s="39"/>
      <c r="B120" s="40"/>
      <c r="C120" s="41"/>
      <c r="D120" s="226" t="s">
        <v>181</v>
      </c>
      <c r="E120" s="41"/>
      <c r="F120" s="227" t="s">
        <v>1089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181</v>
      </c>
      <c r="AU120" s="18" t="s">
        <v>85</v>
      </c>
    </row>
    <row r="121" s="12" customFormat="1" ht="25.92" customHeight="1">
      <c r="A121" s="12"/>
      <c r="B121" s="197"/>
      <c r="C121" s="198"/>
      <c r="D121" s="199" t="s">
        <v>74</v>
      </c>
      <c r="E121" s="200" t="s">
        <v>232</v>
      </c>
      <c r="F121" s="200" t="s">
        <v>1091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0.00125</v>
      </c>
      <c r="S121" s="205"/>
      <c r="T121" s="207">
        <f>T122</f>
        <v>0.13102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172</v>
      </c>
      <c r="AT121" s="209" t="s">
        <v>74</v>
      </c>
      <c r="AU121" s="209" t="s">
        <v>75</v>
      </c>
      <c r="AY121" s="208" t="s">
        <v>171</v>
      </c>
      <c r="BK121" s="210">
        <f>BK122</f>
        <v>0</v>
      </c>
    </row>
    <row r="122" s="12" customFormat="1" ht="22.8" customHeight="1">
      <c r="A122" s="12"/>
      <c r="B122" s="197"/>
      <c r="C122" s="198"/>
      <c r="D122" s="199" t="s">
        <v>74</v>
      </c>
      <c r="E122" s="211" t="s">
        <v>1092</v>
      </c>
      <c r="F122" s="211" t="s">
        <v>1093</v>
      </c>
      <c r="G122" s="198"/>
      <c r="H122" s="198"/>
      <c r="I122" s="201"/>
      <c r="J122" s="212">
        <f>BK122</f>
        <v>0</v>
      </c>
      <c r="K122" s="198"/>
      <c r="L122" s="203"/>
      <c r="M122" s="204"/>
      <c r="N122" s="205"/>
      <c r="O122" s="205"/>
      <c r="P122" s="206">
        <f>SUM(P123:P136)</f>
        <v>0</v>
      </c>
      <c r="Q122" s="205"/>
      <c r="R122" s="206">
        <f>SUM(R123:R136)</f>
        <v>0.00125</v>
      </c>
      <c r="S122" s="205"/>
      <c r="T122" s="207">
        <f>SUM(T123:T136)</f>
        <v>0.13102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8" t="s">
        <v>172</v>
      </c>
      <c r="AT122" s="209" t="s">
        <v>74</v>
      </c>
      <c r="AU122" s="209" t="s">
        <v>83</v>
      </c>
      <c r="AY122" s="208" t="s">
        <v>171</v>
      </c>
      <c r="BK122" s="210">
        <f>SUM(BK123:BK136)</f>
        <v>0</v>
      </c>
    </row>
    <row r="123" s="2" customFormat="1" ht="16.5" customHeight="1">
      <c r="A123" s="39"/>
      <c r="B123" s="40"/>
      <c r="C123" s="213" t="s">
        <v>277</v>
      </c>
      <c r="D123" s="213" t="s">
        <v>174</v>
      </c>
      <c r="E123" s="214" t="s">
        <v>1094</v>
      </c>
      <c r="F123" s="215" t="s">
        <v>1095</v>
      </c>
      <c r="G123" s="216" t="s">
        <v>199</v>
      </c>
      <c r="H123" s="217">
        <v>7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0.00085999999999999998</v>
      </c>
      <c r="T123" s="223">
        <f>S123*H123</f>
        <v>0.0060200000000000002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586</v>
      </c>
      <c r="AT123" s="224" t="s">
        <v>174</v>
      </c>
      <c r="AU123" s="224" t="s">
        <v>85</v>
      </c>
      <c r="AY123" s="18" t="s">
        <v>171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586</v>
      </c>
      <c r="BM123" s="224" t="s">
        <v>1096</v>
      </c>
    </row>
    <row r="124" s="2" customFormat="1">
      <c r="A124" s="39"/>
      <c r="B124" s="40"/>
      <c r="C124" s="41"/>
      <c r="D124" s="226" t="s">
        <v>181</v>
      </c>
      <c r="E124" s="41"/>
      <c r="F124" s="227" t="s">
        <v>1095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181</v>
      </c>
      <c r="AU124" s="18" t="s">
        <v>85</v>
      </c>
    </row>
    <row r="125" s="2" customFormat="1" ht="16.5" customHeight="1">
      <c r="A125" s="39"/>
      <c r="B125" s="40"/>
      <c r="C125" s="213" t="s">
        <v>283</v>
      </c>
      <c r="D125" s="213" t="s">
        <v>174</v>
      </c>
      <c r="E125" s="214" t="s">
        <v>1097</v>
      </c>
      <c r="F125" s="215" t="s">
        <v>1098</v>
      </c>
      <c r="G125" s="216" t="s">
        <v>227</v>
      </c>
      <c r="H125" s="217">
        <v>14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2.0000000000000002E-05</v>
      </c>
      <c r="R125" s="222">
        <f>Q125*H125</f>
        <v>0.00028000000000000003</v>
      </c>
      <c r="S125" s="222">
        <v>0.002</v>
      </c>
      <c r="T125" s="223">
        <f>S125*H125</f>
        <v>0.028000000000000001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586</v>
      </c>
      <c r="AT125" s="224" t="s">
        <v>174</v>
      </c>
      <c r="AU125" s="224" t="s">
        <v>85</v>
      </c>
      <c r="AY125" s="18" t="s">
        <v>171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586</v>
      </c>
      <c r="BM125" s="224" t="s">
        <v>1099</v>
      </c>
    </row>
    <row r="126" s="2" customFormat="1">
      <c r="A126" s="39"/>
      <c r="B126" s="40"/>
      <c r="C126" s="41"/>
      <c r="D126" s="226" t="s">
        <v>181</v>
      </c>
      <c r="E126" s="41"/>
      <c r="F126" s="227" t="s">
        <v>1098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181</v>
      </c>
      <c r="AU126" s="18" t="s">
        <v>85</v>
      </c>
    </row>
    <row r="127" s="2" customFormat="1" ht="16.5" customHeight="1">
      <c r="A127" s="39"/>
      <c r="B127" s="40"/>
      <c r="C127" s="213" t="s">
        <v>290</v>
      </c>
      <c r="D127" s="213" t="s">
        <v>174</v>
      </c>
      <c r="E127" s="214" t="s">
        <v>1100</v>
      </c>
      <c r="F127" s="215" t="s">
        <v>1101</v>
      </c>
      <c r="G127" s="216" t="s">
        <v>227</v>
      </c>
      <c r="H127" s="217">
        <v>9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3.0000000000000001E-05</v>
      </c>
      <c r="R127" s="222">
        <f>Q127*H127</f>
        <v>0.00027</v>
      </c>
      <c r="S127" s="222">
        <v>0.0030000000000000001</v>
      </c>
      <c r="T127" s="223">
        <f>S127*H127</f>
        <v>0.027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586</v>
      </c>
      <c r="AT127" s="224" t="s">
        <v>174</v>
      </c>
      <c r="AU127" s="224" t="s">
        <v>85</v>
      </c>
      <c r="AY127" s="18" t="s">
        <v>171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586</v>
      </c>
      <c r="BM127" s="224" t="s">
        <v>1102</v>
      </c>
    </row>
    <row r="128" s="2" customFormat="1">
      <c r="A128" s="39"/>
      <c r="B128" s="40"/>
      <c r="C128" s="41"/>
      <c r="D128" s="226" t="s">
        <v>181</v>
      </c>
      <c r="E128" s="41"/>
      <c r="F128" s="227" t="s">
        <v>1101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181</v>
      </c>
      <c r="AU128" s="18" t="s">
        <v>85</v>
      </c>
    </row>
    <row r="129" s="2" customFormat="1" ht="16.5" customHeight="1">
      <c r="A129" s="39"/>
      <c r="B129" s="40"/>
      <c r="C129" s="213" t="s">
        <v>297</v>
      </c>
      <c r="D129" s="213" t="s">
        <v>174</v>
      </c>
      <c r="E129" s="214" t="s">
        <v>1103</v>
      </c>
      <c r="F129" s="215" t="s">
        <v>1104</v>
      </c>
      <c r="G129" s="216" t="s">
        <v>227</v>
      </c>
      <c r="H129" s="217">
        <v>14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5.0000000000000002E-05</v>
      </c>
      <c r="R129" s="222">
        <f>Q129*H129</f>
        <v>0.00069999999999999999</v>
      </c>
      <c r="S129" s="222">
        <v>0.0050000000000000001</v>
      </c>
      <c r="T129" s="223">
        <f>S129*H129</f>
        <v>0.070000000000000007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586</v>
      </c>
      <c r="AT129" s="224" t="s">
        <v>174</v>
      </c>
      <c r="AU129" s="224" t="s">
        <v>85</v>
      </c>
      <c r="AY129" s="18" t="s">
        <v>171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586</v>
      </c>
      <c r="BM129" s="224" t="s">
        <v>1105</v>
      </c>
    </row>
    <row r="130" s="2" customFormat="1">
      <c r="A130" s="39"/>
      <c r="B130" s="40"/>
      <c r="C130" s="41"/>
      <c r="D130" s="226" t="s">
        <v>181</v>
      </c>
      <c r="E130" s="41"/>
      <c r="F130" s="227" t="s">
        <v>1104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181</v>
      </c>
      <c r="AU130" s="18" t="s">
        <v>85</v>
      </c>
    </row>
    <row r="131" s="2" customFormat="1" ht="16.5" customHeight="1">
      <c r="A131" s="39"/>
      <c r="B131" s="40"/>
      <c r="C131" s="213" t="s">
        <v>304</v>
      </c>
      <c r="D131" s="213" t="s">
        <v>174</v>
      </c>
      <c r="E131" s="214" t="s">
        <v>1106</v>
      </c>
      <c r="F131" s="215" t="s">
        <v>1107</v>
      </c>
      <c r="G131" s="216" t="s">
        <v>190</v>
      </c>
      <c r="H131" s="217">
        <v>0.13100000000000001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586</v>
      </c>
      <c r="AT131" s="224" t="s">
        <v>174</v>
      </c>
      <c r="AU131" s="224" t="s">
        <v>85</v>
      </c>
      <c r="AY131" s="18" t="s">
        <v>171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586</v>
      </c>
      <c r="BM131" s="224" t="s">
        <v>1108</v>
      </c>
    </row>
    <row r="132" s="2" customFormat="1">
      <c r="A132" s="39"/>
      <c r="B132" s="40"/>
      <c r="C132" s="41"/>
      <c r="D132" s="226" t="s">
        <v>181</v>
      </c>
      <c r="E132" s="41"/>
      <c r="F132" s="227" t="s">
        <v>1107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181</v>
      </c>
      <c r="AU132" s="18" t="s">
        <v>85</v>
      </c>
    </row>
    <row r="133" s="2" customFormat="1" ht="16.5" customHeight="1">
      <c r="A133" s="39"/>
      <c r="B133" s="40"/>
      <c r="C133" s="213" t="s">
        <v>312</v>
      </c>
      <c r="D133" s="213" t="s">
        <v>174</v>
      </c>
      <c r="E133" s="214" t="s">
        <v>1109</v>
      </c>
      <c r="F133" s="215" t="s">
        <v>1110</v>
      </c>
      <c r="G133" s="216" t="s">
        <v>190</v>
      </c>
      <c r="H133" s="217">
        <v>0.13100000000000001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46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586</v>
      </c>
      <c r="AT133" s="224" t="s">
        <v>174</v>
      </c>
      <c r="AU133" s="224" t="s">
        <v>85</v>
      </c>
      <c r="AY133" s="18" t="s">
        <v>171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586</v>
      </c>
      <c r="BM133" s="224" t="s">
        <v>1111</v>
      </c>
    </row>
    <row r="134" s="2" customFormat="1">
      <c r="A134" s="39"/>
      <c r="B134" s="40"/>
      <c r="C134" s="41"/>
      <c r="D134" s="226" t="s">
        <v>181</v>
      </c>
      <c r="E134" s="41"/>
      <c r="F134" s="227" t="s">
        <v>1110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181</v>
      </c>
      <c r="AU134" s="18" t="s">
        <v>85</v>
      </c>
    </row>
    <row r="135" s="2" customFormat="1" ht="16.5" customHeight="1">
      <c r="A135" s="39"/>
      <c r="B135" s="40"/>
      <c r="C135" s="213" t="s">
        <v>7</v>
      </c>
      <c r="D135" s="213" t="s">
        <v>174</v>
      </c>
      <c r="E135" s="214" t="s">
        <v>1112</v>
      </c>
      <c r="F135" s="215" t="s">
        <v>1113</v>
      </c>
      <c r="G135" s="216" t="s">
        <v>190</v>
      </c>
      <c r="H135" s="217">
        <v>1.3100000000000001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46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586</v>
      </c>
      <c r="AT135" s="224" t="s">
        <v>174</v>
      </c>
      <c r="AU135" s="224" t="s">
        <v>85</v>
      </c>
      <c r="AY135" s="18" t="s">
        <v>171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586</v>
      </c>
      <c r="BM135" s="224" t="s">
        <v>1114</v>
      </c>
    </row>
    <row r="136" s="2" customFormat="1">
      <c r="A136" s="39"/>
      <c r="B136" s="40"/>
      <c r="C136" s="41"/>
      <c r="D136" s="226" t="s">
        <v>181</v>
      </c>
      <c r="E136" s="41"/>
      <c r="F136" s="227" t="s">
        <v>1113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181</v>
      </c>
      <c r="AU136" s="18" t="s">
        <v>85</v>
      </c>
    </row>
    <row r="137" s="12" customFormat="1" ht="25.92" customHeight="1">
      <c r="A137" s="12"/>
      <c r="B137" s="197"/>
      <c r="C137" s="198"/>
      <c r="D137" s="199" t="s">
        <v>74</v>
      </c>
      <c r="E137" s="200" t="s">
        <v>1015</v>
      </c>
      <c r="F137" s="200" t="s">
        <v>1016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SUM(P138:P140)</f>
        <v>0</v>
      </c>
      <c r="Q137" s="205"/>
      <c r="R137" s="206">
        <f>SUM(R138:R140)</f>
        <v>0</v>
      </c>
      <c r="S137" s="205"/>
      <c r="T137" s="207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8" t="s">
        <v>179</v>
      </c>
      <c r="AT137" s="209" t="s">
        <v>74</v>
      </c>
      <c r="AU137" s="209" t="s">
        <v>75</v>
      </c>
      <c r="AY137" s="208" t="s">
        <v>171</v>
      </c>
      <c r="BK137" s="210">
        <f>SUM(BK138:BK140)</f>
        <v>0</v>
      </c>
    </row>
    <row r="138" s="2" customFormat="1" ht="16.5" customHeight="1">
      <c r="A138" s="39"/>
      <c r="B138" s="40"/>
      <c r="C138" s="213" t="s">
        <v>323</v>
      </c>
      <c r="D138" s="213" t="s">
        <v>174</v>
      </c>
      <c r="E138" s="214" t="s">
        <v>1115</v>
      </c>
      <c r="F138" s="215" t="s">
        <v>1116</v>
      </c>
      <c r="G138" s="216" t="s">
        <v>1019</v>
      </c>
      <c r="H138" s="217">
        <v>24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1020</v>
      </c>
      <c r="AT138" s="224" t="s">
        <v>174</v>
      </c>
      <c r="AU138" s="224" t="s">
        <v>83</v>
      </c>
      <c r="AY138" s="18" t="s">
        <v>171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1020</v>
      </c>
      <c r="BM138" s="224" t="s">
        <v>1117</v>
      </c>
    </row>
    <row r="139" s="2" customFormat="1">
      <c r="A139" s="39"/>
      <c r="B139" s="40"/>
      <c r="C139" s="41"/>
      <c r="D139" s="226" t="s">
        <v>181</v>
      </c>
      <c r="E139" s="41"/>
      <c r="F139" s="227" t="s">
        <v>1116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181</v>
      </c>
      <c r="AU139" s="18" t="s">
        <v>83</v>
      </c>
    </row>
    <row r="140" s="2" customFormat="1">
      <c r="A140" s="39"/>
      <c r="B140" s="40"/>
      <c r="C140" s="41"/>
      <c r="D140" s="226" t="s">
        <v>194</v>
      </c>
      <c r="E140" s="41"/>
      <c r="F140" s="244" t="s">
        <v>1118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194</v>
      </c>
      <c r="AU140" s="18" t="s">
        <v>83</v>
      </c>
    </row>
    <row r="141" s="12" customFormat="1" ht="25.92" customHeight="1">
      <c r="A141" s="12"/>
      <c r="B141" s="197"/>
      <c r="C141" s="198"/>
      <c r="D141" s="199" t="s">
        <v>74</v>
      </c>
      <c r="E141" s="200" t="s">
        <v>131</v>
      </c>
      <c r="F141" s="200" t="s">
        <v>1119</v>
      </c>
      <c r="G141" s="198"/>
      <c r="H141" s="198"/>
      <c r="I141" s="201"/>
      <c r="J141" s="202">
        <f>BK141</f>
        <v>0</v>
      </c>
      <c r="K141" s="198"/>
      <c r="L141" s="203"/>
      <c r="M141" s="204"/>
      <c r="N141" s="205"/>
      <c r="O141" s="205"/>
      <c r="P141" s="206">
        <f>P142</f>
        <v>0</v>
      </c>
      <c r="Q141" s="205"/>
      <c r="R141" s="206">
        <f>R142</f>
        <v>0</v>
      </c>
      <c r="S141" s="205"/>
      <c r="T141" s="207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211</v>
      </c>
      <c r="AT141" s="209" t="s">
        <v>74</v>
      </c>
      <c r="AU141" s="209" t="s">
        <v>75</v>
      </c>
      <c r="AY141" s="208" t="s">
        <v>171</v>
      </c>
      <c r="BK141" s="210">
        <f>BK142</f>
        <v>0</v>
      </c>
    </row>
    <row r="142" s="12" customFormat="1" ht="22.8" customHeight="1">
      <c r="A142" s="12"/>
      <c r="B142" s="197"/>
      <c r="C142" s="198"/>
      <c r="D142" s="199" t="s">
        <v>74</v>
      </c>
      <c r="E142" s="211" t="s">
        <v>1120</v>
      </c>
      <c r="F142" s="211" t="s">
        <v>1121</v>
      </c>
      <c r="G142" s="198"/>
      <c r="H142" s="198"/>
      <c r="I142" s="201"/>
      <c r="J142" s="212">
        <f>BK142</f>
        <v>0</v>
      </c>
      <c r="K142" s="198"/>
      <c r="L142" s="203"/>
      <c r="M142" s="204"/>
      <c r="N142" s="205"/>
      <c r="O142" s="205"/>
      <c r="P142" s="206">
        <f>SUM(P143:P145)</f>
        <v>0</v>
      </c>
      <c r="Q142" s="205"/>
      <c r="R142" s="206">
        <f>SUM(R143:R145)</f>
        <v>0</v>
      </c>
      <c r="S142" s="205"/>
      <c r="T142" s="207">
        <f>SUM(T143:T145)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8" t="s">
        <v>211</v>
      </c>
      <c r="AT142" s="209" t="s">
        <v>74</v>
      </c>
      <c r="AU142" s="209" t="s">
        <v>83</v>
      </c>
      <c r="AY142" s="208" t="s">
        <v>171</v>
      </c>
      <c r="BK142" s="210">
        <f>SUM(BK143:BK145)</f>
        <v>0</v>
      </c>
    </row>
    <row r="143" s="2" customFormat="1" ht="16.5" customHeight="1">
      <c r="A143" s="39"/>
      <c r="B143" s="40"/>
      <c r="C143" s="213" t="s">
        <v>330</v>
      </c>
      <c r="D143" s="213" t="s">
        <v>174</v>
      </c>
      <c r="E143" s="214" t="s">
        <v>1122</v>
      </c>
      <c r="F143" s="215" t="s">
        <v>1123</v>
      </c>
      <c r="G143" s="216" t="s">
        <v>1124</v>
      </c>
      <c r="H143" s="217">
        <v>1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46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1125</v>
      </c>
      <c r="AT143" s="224" t="s">
        <v>174</v>
      </c>
      <c r="AU143" s="224" t="s">
        <v>85</v>
      </c>
      <c r="AY143" s="18" t="s">
        <v>171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1125</v>
      </c>
      <c r="BM143" s="224" t="s">
        <v>1126</v>
      </c>
    </row>
    <row r="144" s="2" customFormat="1">
      <c r="A144" s="39"/>
      <c r="B144" s="40"/>
      <c r="C144" s="41"/>
      <c r="D144" s="226" t="s">
        <v>181</v>
      </c>
      <c r="E144" s="41"/>
      <c r="F144" s="227" t="s">
        <v>1123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181</v>
      </c>
      <c r="AU144" s="18" t="s">
        <v>85</v>
      </c>
    </row>
    <row r="145" s="2" customFormat="1">
      <c r="A145" s="39"/>
      <c r="B145" s="40"/>
      <c r="C145" s="41"/>
      <c r="D145" s="226" t="s">
        <v>194</v>
      </c>
      <c r="E145" s="41"/>
      <c r="F145" s="244" t="s">
        <v>1127</v>
      </c>
      <c r="G145" s="41"/>
      <c r="H145" s="41"/>
      <c r="I145" s="228"/>
      <c r="J145" s="41"/>
      <c r="K145" s="41"/>
      <c r="L145" s="45"/>
      <c r="M145" s="272"/>
      <c r="N145" s="273"/>
      <c r="O145" s="274"/>
      <c r="P145" s="274"/>
      <c r="Q145" s="274"/>
      <c r="R145" s="274"/>
      <c r="S145" s="274"/>
      <c r="T145" s="275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194</v>
      </c>
      <c r="AU145" s="18" t="s">
        <v>85</v>
      </c>
    </row>
    <row r="146" s="2" customFormat="1" ht="6.96" customHeight="1">
      <c r="A146" s="39"/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45"/>
      <c r="M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R9xhqgwFyEJTH1+9EhNTVenBVl+Bzp+/hKaeG4I9hWxwe92x29t4tWgmQrdBZV3kxSW3zY/WH+tVCyyCiVFvLQ==" hashValue="eV3OsKFgphP7I1UVKmEU8oDmAAIyby992gjpvN28ncA4P59sqryJVDleaYs0bWt9sK7pPAMYwsGyNZscX5aLMQ==" algorithmName="SHA-512" password="CC35"/>
  <autoFilter ref="C85:K145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1035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1129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ROUND((SUM(BE92:BE138)),  2)</f>
        <v>0</v>
      </c>
      <c r="G35" s="39"/>
      <c r="H35" s="39"/>
      <c r="I35" s="158">
        <v>0.20999999999999999</v>
      </c>
      <c r="J35" s="157">
        <f>ROUND(((SUM(BE92:BE138))*I35),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ROUND((SUM(BF92:BF138)),  2)</f>
        <v>0</v>
      </c>
      <c r="G36" s="39"/>
      <c r="H36" s="39"/>
      <c r="I36" s="158">
        <v>0.12</v>
      </c>
      <c r="J36" s="157">
        <f>ROUND(((SUM(BF92:BF138))*I36),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ROUND((SUM(BG92:BG138)),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ROUND((SUM(BH92:BH138)),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ROUND((SUM(BI92:BI138)),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1035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03.1 - Připojneí VZT, Pohonu dveří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140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144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5"/>
      <c r="C66" s="176"/>
      <c r="D66" s="177" t="s">
        <v>147</v>
      </c>
      <c r="E66" s="178"/>
      <c r="F66" s="178"/>
      <c r="G66" s="178"/>
      <c r="H66" s="178"/>
      <c r="I66" s="178"/>
      <c r="J66" s="179">
        <f>J97</f>
        <v>0</v>
      </c>
      <c r="K66" s="176"/>
      <c r="L66" s="180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1"/>
      <c r="C67" s="126"/>
      <c r="D67" s="182" t="s">
        <v>1036</v>
      </c>
      <c r="E67" s="183"/>
      <c r="F67" s="183"/>
      <c r="G67" s="183"/>
      <c r="H67" s="183"/>
      <c r="I67" s="183"/>
      <c r="J67" s="184">
        <f>J98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1037</v>
      </c>
      <c r="E68" s="178"/>
      <c r="F68" s="178"/>
      <c r="G68" s="178"/>
      <c r="H68" s="178"/>
      <c r="I68" s="178"/>
      <c r="J68" s="179">
        <f>J131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1038</v>
      </c>
      <c r="E69" s="183"/>
      <c r="F69" s="183"/>
      <c r="G69" s="183"/>
      <c r="H69" s="183"/>
      <c r="I69" s="183"/>
      <c r="J69" s="184">
        <f>J132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5"/>
      <c r="C70" s="176"/>
      <c r="D70" s="177" t="s">
        <v>767</v>
      </c>
      <c r="E70" s="178"/>
      <c r="F70" s="178"/>
      <c r="G70" s="178"/>
      <c r="H70" s="178"/>
      <c r="I70" s="178"/>
      <c r="J70" s="179">
        <f>J135</f>
        <v>0</v>
      </c>
      <c r="K70" s="176"/>
      <c r="L70" s="180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156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Expektace_03_25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134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1035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1128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03.1 - Připojneí VZT, Pohonu dveří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parc.č. 650/40, 650/39, 650/38</v>
      </c>
      <c r="G86" s="41"/>
      <c r="H86" s="41"/>
      <c r="I86" s="33" t="s">
        <v>23</v>
      </c>
      <c r="J86" s="73" t="str">
        <f>IF(J14="","",J14)</f>
        <v>18. 6. 2024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E17</f>
        <v>Nemocnice ve Frýdku-Místku, p.o.</v>
      </c>
      <c r="G88" s="41"/>
      <c r="H88" s="41"/>
      <c r="I88" s="33" t="s">
        <v>32</v>
      </c>
      <c r="J88" s="37" t="str">
        <f>E23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30</v>
      </c>
      <c r="D89" s="41"/>
      <c r="E89" s="41"/>
      <c r="F89" s="28" t="str">
        <f>IF(E20="","",E20)</f>
        <v>Vyplň údaj</v>
      </c>
      <c r="G89" s="41"/>
      <c r="H89" s="41"/>
      <c r="I89" s="33" t="s">
        <v>35</v>
      </c>
      <c r="J89" s="37" t="str">
        <f>E26</f>
        <v>Amun Pro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157</v>
      </c>
      <c r="D91" s="189" t="s">
        <v>60</v>
      </c>
      <c r="E91" s="189" t="s">
        <v>56</v>
      </c>
      <c r="F91" s="189" t="s">
        <v>57</v>
      </c>
      <c r="G91" s="189" t="s">
        <v>158</v>
      </c>
      <c r="H91" s="189" t="s">
        <v>159</v>
      </c>
      <c r="I91" s="189" t="s">
        <v>160</v>
      </c>
      <c r="J91" s="189" t="s">
        <v>138</v>
      </c>
      <c r="K91" s="190" t="s">
        <v>161</v>
      </c>
      <c r="L91" s="191"/>
      <c r="M91" s="93" t="s">
        <v>19</v>
      </c>
      <c r="N91" s="94" t="s">
        <v>45</v>
      </c>
      <c r="O91" s="94" t="s">
        <v>162</v>
      </c>
      <c r="P91" s="94" t="s">
        <v>163</v>
      </c>
      <c r="Q91" s="94" t="s">
        <v>164</v>
      </c>
      <c r="R91" s="94" t="s">
        <v>165</v>
      </c>
      <c r="S91" s="94" t="s">
        <v>166</v>
      </c>
      <c r="T91" s="95" t="s">
        <v>167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168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P93+P97+P131+P135</f>
        <v>0</v>
      </c>
      <c r="Q92" s="97"/>
      <c r="R92" s="194">
        <f>R93+R97+R131+R135</f>
        <v>0.024879500000000006</v>
      </c>
      <c r="S92" s="97"/>
      <c r="T92" s="195">
        <f>T93+T97+T131+T135</f>
        <v>0.0074000000000000003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74</v>
      </c>
      <c r="AU92" s="18" t="s">
        <v>139</v>
      </c>
      <c r="BK92" s="196">
        <f>BK93+BK97+BK131+BK135</f>
        <v>0</v>
      </c>
    </row>
    <row r="93" s="12" customFormat="1" ht="25.92" customHeight="1">
      <c r="A93" s="12"/>
      <c r="B93" s="197"/>
      <c r="C93" s="198"/>
      <c r="D93" s="199" t="s">
        <v>74</v>
      </c>
      <c r="E93" s="200" t="s">
        <v>169</v>
      </c>
      <c r="F93" s="200" t="s">
        <v>170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</f>
        <v>0</v>
      </c>
      <c r="Q93" s="205"/>
      <c r="R93" s="206">
        <f>R94</f>
        <v>2.8E-05</v>
      </c>
      <c r="S93" s="205"/>
      <c r="T93" s="207">
        <f>T94</f>
        <v>0.0014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75</v>
      </c>
      <c r="AY93" s="208" t="s">
        <v>171</v>
      </c>
      <c r="BK93" s="210">
        <f>BK94</f>
        <v>0</v>
      </c>
    </row>
    <row r="94" s="12" customFormat="1" ht="22.8" customHeight="1">
      <c r="A94" s="12"/>
      <c r="B94" s="197"/>
      <c r="C94" s="198"/>
      <c r="D94" s="199" t="s">
        <v>74</v>
      </c>
      <c r="E94" s="211" t="s">
        <v>236</v>
      </c>
      <c r="F94" s="211" t="s">
        <v>289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SUM(P95:P96)</f>
        <v>0</v>
      </c>
      <c r="Q94" s="205"/>
      <c r="R94" s="206">
        <f>SUM(R95:R96)</f>
        <v>2.8E-05</v>
      </c>
      <c r="S94" s="205"/>
      <c r="T94" s="207">
        <f>SUM(T95:T96)</f>
        <v>0.0014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171</v>
      </c>
      <c r="BK94" s="210">
        <f>SUM(BK95:BK96)</f>
        <v>0</v>
      </c>
    </row>
    <row r="95" s="2" customFormat="1" ht="16.5" customHeight="1">
      <c r="A95" s="39"/>
      <c r="B95" s="40"/>
      <c r="C95" s="213" t="s">
        <v>231</v>
      </c>
      <c r="D95" s="213" t="s">
        <v>174</v>
      </c>
      <c r="E95" s="214" t="s">
        <v>1130</v>
      </c>
      <c r="F95" s="215" t="s">
        <v>1131</v>
      </c>
      <c r="G95" s="216" t="s">
        <v>227</v>
      </c>
      <c r="H95" s="217">
        <v>1.3999999999999999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2.0000000000000002E-05</v>
      </c>
      <c r="R95" s="222">
        <f>Q95*H95</f>
        <v>2.8E-05</v>
      </c>
      <c r="S95" s="222">
        <v>0.001</v>
      </c>
      <c r="T95" s="223">
        <f>S95*H95</f>
        <v>0.0014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179</v>
      </c>
      <c r="AT95" s="224" t="s">
        <v>174</v>
      </c>
      <c r="AU95" s="224" t="s">
        <v>85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179</v>
      </c>
      <c r="BM95" s="224" t="s">
        <v>1132</v>
      </c>
    </row>
    <row r="96" s="2" customFormat="1">
      <c r="A96" s="39"/>
      <c r="B96" s="40"/>
      <c r="C96" s="41"/>
      <c r="D96" s="226" t="s">
        <v>181</v>
      </c>
      <c r="E96" s="41"/>
      <c r="F96" s="227" t="s">
        <v>1131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85</v>
      </c>
    </row>
    <row r="97" s="12" customFormat="1" ht="25.92" customHeight="1">
      <c r="A97" s="12"/>
      <c r="B97" s="197"/>
      <c r="C97" s="198"/>
      <c r="D97" s="199" t="s">
        <v>74</v>
      </c>
      <c r="E97" s="200" t="s">
        <v>402</v>
      </c>
      <c r="F97" s="200" t="s">
        <v>403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</f>
        <v>0</v>
      </c>
      <c r="Q97" s="205"/>
      <c r="R97" s="206">
        <f>R98</f>
        <v>0.024791500000000005</v>
      </c>
      <c r="S97" s="205"/>
      <c r="T97" s="207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85</v>
      </c>
      <c r="AT97" s="209" t="s">
        <v>74</v>
      </c>
      <c r="AU97" s="209" t="s">
        <v>75</v>
      </c>
      <c r="AY97" s="208" t="s">
        <v>171</v>
      </c>
      <c r="BK97" s="210">
        <f>BK98</f>
        <v>0</v>
      </c>
    </row>
    <row r="98" s="12" customFormat="1" ht="22.8" customHeight="1">
      <c r="A98" s="12"/>
      <c r="B98" s="197"/>
      <c r="C98" s="198"/>
      <c r="D98" s="199" t="s">
        <v>74</v>
      </c>
      <c r="E98" s="211" t="s">
        <v>1041</v>
      </c>
      <c r="F98" s="211" t="s">
        <v>1042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SUM(P99:P130)</f>
        <v>0</v>
      </c>
      <c r="Q98" s="205"/>
      <c r="R98" s="206">
        <f>SUM(R99:R130)</f>
        <v>0.024791500000000005</v>
      </c>
      <c r="S98" s="205"/>
      <c r="T98" s="207">
        <f>SUM(T99:T130)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85</v>
      </c>
      <c r="AT98" s="209" t="s">
        <v>74</v>
      </c>
      <c r="AU98" s="209" t="s">
        <v>83</v>
      </c>
      <c r="AY98" s="208" t="s">
        <v>171</v>
      </c>
      <c r="BK98" s="210">
        <f>SUM(BK99:BK130)</f>
        <v>0</v>
      </c>
    </row>
    <row r="99" s="2" customFormat="1" ht="21.75" customHeight="1">
      <c r="A99" s="39"/>
      <c r="B99" s="40"/>
      <c r="C99" s="213" t="s">
        <v>179</v>
      </c>
      <c r="D99" s="213" t="s">
        <v>174</v>
      </c>
      <c r="E99" s="214" t="s">
        <v>1133</v>
      </c>
      <c r="F99" s="215" t="s">
        <v>1134</v>
      </c>
      <c r="G99" s="216" t="s">
        <v>227</v>
      </c>
      <c r="H99" s="217">
        <v>14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283</v>
      </c>
      <c r="AT99" s="224" t="s">
        <v>174</v>
      </c>
      <c r="AU99" s="224" t="s">
        <v>85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283</v>
      </c>
      <c r="BM99" s="224" t="s">
        <v>1135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1134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85</v>
      </c>
    </row>
    <row r="101" s="2" customFormat="1" ht="24.15" customHeight="1">
      <c r="A101" s="39"/>
      <c r="B101" s="40"/>
      <c r="C101" s="245" t="s">
        <v>211</v>
      </c>
      <c r="D101" s="245" t="s">
        <v>232</v>
      </c>
      <c r="E101" s="246" t="s">
        <v>1136</v>
      </c>
      <c r="F101" s="247" t="s">
        <v>1137</v>
      </c>
      <c r="G101" s="248" t="s">
        <v>227</v>
      </c>
      <c r="H101" s="249">
        <v>16.100000000000001</v>
      </c>
      <c r="I101" s="250"/>
      <c r="J101" s="251">
        <f>ROUND(I101*H101,2)</f>
        <v>0</v>
      </c>
      <c r="K101" s="247" t="s">
        <v>19</v>
      </c>
      <c r="L101" s="252"/>
      <c r="M101" s="253" t="s">
        <v>19</v>
      </c>
      <c r="N101" s="254" t="s">
        <v>46</v>
      </c>
      <c r="O101" s="85"/>
      <c r="P101" s="222">
        <f>O101*H101</f>
        <v>0</v>
      </c>
      <c r="Q101" s="222">
        <v>0.00011</v>
      </c>
      <c r="R101" s="222">
        <f>Q101*H101</f>
        <v>0.0017710000000000002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286</v>
      </c>
      <c r="AT101" s="224" t="s">
        <v>232</v>
      </c>
      <c r="AU101" s="224" t="s">
        <v>85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283</v>
      </c>
      <c r="BM101" s="224" t="s">
        <v>1138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1137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85</v>
      </c>
    </row>
    <row r="103" s="2" customFormat="1">
      <c r="A103" s="39"/>
      <c r="B103" s="40"/>
      <c r="C103" s="41"/>
      <c r="D103" s="226" t="s">
        <v>194</v>
      </c>
      <c r="E103" s="41"/>
      <c r="F103" s="244" t="s">
        <v>1139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194</v>
      </c>
      <c r="AU103" s="18" t="s">
        <v>85</v>
      </c>
    </row>
    <row r="104" s="2" customFormat="1" ht="16.5" customHeight="1">
      <c r="A104" s="39"/>
      <c r="B104" s="40"/>
      <c r="C104" s="213" t="s">
        <v>203</v>
      </c>
      <c r="D104" s="213" t="s">
        <v>174</v>
      </c>
      <c r="E104" s="214" t="s">
        <v>1140</v>
      </c>
      <c r="F104" s="215" t="s">
        <v>1141</v>
      </c>
      <c r="G104" s="216" t="s">
        <v>227</v>
      </c>
      <c r="H104" s="217">
        <v>23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46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283</v>
      </c>
      <c r="AT104" s="224" t="s">
        <v>174</v>
      </c>
      <c r="AU104" s="224" t="s">
        <v>85</v>
      </c>
      <c r="AY104" s="18" t="s">
        <v>171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283</v>
      </c>
      <c r="BM104" s="224" t="s">
        <v>1142</v>
      </c>
    </row>
    <row r="105" s="2" customFormat="1">
      <c r="A105" s="39"/>
      <c r="B105" s="40"/>
      <c r="C105" s="41"/>
      <c r="D105" s="226" t="s">
        <v>181</v>
      </c>
      <c r="E105" s="41"/>
      <c r="F105" s="227" t="s">
        <v>1141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181</v>
      </c>
      <c r="AU105" s="18" t="s">
        <v>85</v>
      </c>
    </row>
    <row r="106" s="2" customFormat="1" ht="16.5" customHeight="1">
      <c r="A106" s="39"/>
      <c r="B106" s="40"/>
      <c r="C106" s="245" t="s">
        <v>224</v>
      </c>
      <c r="D106" s="245" t="s">
        <v>232</v>
      </c>
      <c r="E106" s="246" t="s">
        <v>1143</v>
      </c>
      <c r="F106" s="247" t="s">
        <v>1144</v>
      </c>
      <c r="G106" s="248" t="s">
        <v>227</v>
      </c>
      <c r="H106" s="249">
        <v>26.449999999999999</v>
      </c>
      <c r="I106" s="250"/>
      <c r="J106" s="251">
        <f>ROUND(I106*H106,2)</f>
        <v>0</v>
      </c>
      <c r="K106" s="247" t="s">
        <v>19</v>
      </c>
      <c r="L106" s="252"/>
      <c r="M106" s="253" t="s">
        <v>19</v>
      </c>
      <c r="N106" s="254" t="s">
        <v>46</v>
      </c>
      <c r="O106" s="85"/>
      <c r="P106" s="222">
        <f>O106*H106</f>
        <v>0</v>
      </c>
      <c r="Q106" s="222">
        <v>8.0000000000000007E-05</v>
      </c>
      <c r="R106" s="222">
        <f>Q106*H106</f>
        <v>0.0021160000000000003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286</v>
      </c>
      <c r="AT106" s="224" t="s">
        <v>232</v>
      </c>
      <c r="AU106" s="224" t="s">
        <v>85</v>
      </c>
      <c r="AY106" s="18" t="s">
        <v>171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283</v>
      </c>
      <c r="BM106" s="224" t="s">
        <v>1145</v>
      </c>
    </row>
    <row r="107" s="2" customFormat="1">
      <c r="A107" s="39"/>
      <c r="B107" s="40"/>
      <c r="C107" s="41"/>
      <c r="D107" s="226" t="s">
        <v>181</v>
      </c>
      <c r="E107" s="41"/>
      <c r="F107" s="227" t="s">
        <v>1144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181</v>
      </c>
      <c r="AU107" s="18" t="s">
        <v>85</v>
      </c>
    </row>
    <row r="108" s="2" customFormat="1">
      <c r="A108" s="39"/>
      <c r="B108" s="40"/>
      <c r="C108" s="41"/>
      <c r="D108" s="226" t="s">
        <v>194</v>
      </c>
      <c r="E108" s="41"/>
      <c r="F108" s="244" t="s">
        <v>1146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194</v>
      </c>
      <c r="AU108" s="18" t="s">
        <v>85</v>
      </c>
    </row>
    <row r="109" s="2" customFormat="1" ht="16.5" customHeight="1">
      <c r="A109" s="39"/>
      <c r="B109" s="40"/>
      <c r="C109" s="213" t="s">
        <v>83</v>
      </c>
      <c r="D109" s="213" t="s">
        <v>174</v>
      </c>
      <c r="E109" s="214" t="s">
        <v>1058</v>
      </c>
      <c r="F109" s="215" t="s">
        <v>1059</v>
      </c>
      <c r="G109" s="216" t="s">
        <v>227</v>
      </c>
      <c r="H109" s="217">
        <v>123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283</v>
      </c>
      <c r="AT109" s="224" t="s">
        <v>174</v>
      </c>
      <c r="AU109" s="224" t="s">
        <v>85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283</v>
      </c>
      <c r="BM109" s="224" t="s">
        <v>1147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1059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85</v>
      </c>
    </row>
    <row r="111" s="2" customFormat="1" ht="24.15" customHeight="1">
      <c r="A111" s="39"/>
      <c r="B111" s="40"/>
      <c r="C111" s="245" t="s">
        <v>85</v>
      </c>
      <c r="D111" s="245" t="s">
        <v>232</v>
      </c>
      <c r="E111" s="246" t="s">
        <v>1148</v>
      </c>
      <c r="F111" s="247" t="s">
        <v>1149</v>
      </c>
      <c r="G111" s="248" t="s">
        <v>227</v>
      </c>
      <c r="H111" s="249">
        <v>111.55</v>
      </c>
      <c r="I111" s="250"/>
      <c r="J111" s="251">
        <f>ROUND(I111*H111,2)</f>
        <v>0</v>
      </c>
      <c r="K111" s="247" t="s">
        <v>19</v>
      </c>
      <c r="L111" s="252"/>
      <c r="M111" s="253" t="s">
        <v>19</v>
      </c>
      <c r="N111" s="254" t="s">
        <v>46</v>
      </c>
      <c r="O111" s="85"/>
      <c r="P111" s="222">
        <f>O111*H111</f>
        <v>0</v>
      </c>
      <c r="Q111" s="222">
        <v>0.00012999999999999999</v>
      </c>
      <c r="R111" s="222">
        <f>Q111*H111</f>
        <v>0.014501499999999999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286</v>
      </c>
      <c r="AT111" s="224" t="s">
        <v>232</v>
      </c>
      <c r="AU111" s="224" t="s">
        <v>85</v>
      </c>
      <c r="AY111" s="18" t="s">
        <v>171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283</v>
      </c>
      <c r="BM111" s="224" t="s">
        <v>1150</v>
      </c>
    </row>
    <row r="112" s="2" customFormat="1">
      <c r="A112" s="39"/>
      <c r="B112" s="40"/>
      <c r="C112" s="41"/>
      <c r="D112" s="226" t="s">
        <v>181</v>
      </c>
      <c r="E112" s="41"/>
      <c r="F112" s="227" t="s">
        <v>1149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181</v>
      </c>
      <c r="AU112" s="18" t="s">
        <v>85</v>
      </c>
    </row>
    <row r="113" s="2" customFormat="1">
      <c r="A113" s="39"/>
      <c r="B113" s="40"/>
      <c r="C113" s="41"/>
      <c r="D113" s="226" t="s">
        <v>194</v>
      </c>
      <c r="E113" s="41"/>
      <c r="F113" s="244" t="s">
        <v>1151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194</v>
      </c>
      <c r="AU113" s="18" t="s">
        <v>85</v>
      </c>
    </row>
    <row r="114" s="2" customFormat="1" ht="24.15" customHeight="1">
      <c r="A114" s="39"/>
      <c r="B114" s="40"/>
      <c r="C114" s="245" t="s">
        <v>172</v>
      </c>
      <c r="D114" s="245" t="s">
        <v>232</v>
      </c>
      <c r="E114" s="246" t="s">
        <v>1061</v>
      </c>
      <c r="F114" s="247" t="s">
        <v>1062</v>
      </c>
      <c r="G114" s="248" t="s">
        <v>227</v>
      </c>
      <c r="H114" s="249">
        <v>29.899999999999999</v>
      </c>
      <c r="I114" s="250"/>
      <c r="J114" s="251">
        <f>ROUND(I114*H114,2)</f>
        <v>0</v>
      </c>
      <c r="K114" s="247" t="s">
        <v>19</v>
      </c>
      <c r="L114" s="252"/>
      <c r="M114" s="253" t="s">
        <v>19</v>
      </c>
      <c r="N114" s="254" t="s">
        <v>46</v>
      </c>
      <c r="O114" s="85"/>
      <c r="P114" s="222">
        <f>O114*H114</f>
        <v>0</v>
      </c>
      <c r="Q114" s="222">
        <v>0.00017000000000000001</v>
      </c>
      <c r="R114" s="222">
        <f>Q114*H114</f>
        <v>0.0050829999999999998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286</v>
      </c>
      <c r="AT114" s="224" t="s">
        <v>232</v>
      </c>
      <c r="AU114" s="224" t="s">
        <v>85</v>
      </c>
      <c r="AY114" s="18" t="s">
        <v>171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283</v>
      </c>
      <c r="BM114" s="224" t="s">
        <v>1152</v>
      </c>
    </row>
    <row r="115" s="2" customFormat="1">
      <c r="A115" s="39"/>
      <c r="B115" s="40"/>
      <c r="C115" s="41"/>
      <c r="D115" s="226" t="s">
        <v>181</v>
      </c>
      <c r="E115" s="41"/>
      <c r="F115" s="227" t="s">
        <v>1062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181</v>
      </c>
      <c r="AU115" s="18" t="s">
        <v>85</v>
      </c>
    </row>
    <row r="116" s="2" customFormat="1">
      <c r="A116" s="39"/>
      <c r="B116" s="40"/>
      <c r="C116" s="41"/>
      <c r="D116" s="226" t="s">
        <v>194</v>
      </c>
      <c r="E116" s="41"/>
      <c r="F116" s="244" t="s">
        <v>1153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194</v>
      </c>
      <c r="AU116" s="18" t="s">
        <v>85</v>
      </c>
    </row>
    <row r="117" s="2" customFormat="1" ht="16.5" customHeight="1">
      <c r="A117" s="39"/>
      <c r="B117" s="40"/>
      <c r="C117" s="213" t="s">
        <v>263</v>
      </c>
      <c r="D117" s="213" t="s">
        <v>174</v>
      </c>
      <c r="E117" s="214" t="s">
        <v>1154</v>
      </c>
      <c r="F117" s="215" t="s">
        <v>1155</v>
      </c>
      <c r="G117" s="216" t="s">
        <v>199</v>
      </c>
      <c r="H117" s="217">
        <v>3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283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283</v>
      </c>
      <c r="BM117" s="224" t="s">
        <v>1156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1155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2" customFormat="1" ht="16.5" customHeight="1">
      <c r="A119" s="39"/>
      <c r="B119" s="40"/>
      <c r="C119" s="245" t="s">
        <v>270</v>
      </c>
      <c r="D119" s="245" t="s">
        <v>232</v>
      </c>
      <c r="E119" s="246" t="s">
        <v>1157</v>
      </c>
      <c r="F119" s="247" t="s">
        <v>1158</v>
      </c>
      <c r="G119" s="248" t="s">
        <v>199</v>
      </c>
      <c r="H119" s="249">
        <v>1</v>
      </c>
      <c r="I119" s="250"/>
      <c r="J119" s="251">
        <f>ROUND(I119*H119,2)</f>
        <v>0</v>
      </c>
      <c r="K119" s="247" t="s">
        <v>19</v>
      </c>
      <c r="L119" s="252"/>
      <c r="M119" s="253" t="s">
        <v>19</v>
      </c>
      <c r="N119" s="254" t="s">
        <v>46</v>
      </c>
      <c r="O119" s="85"/>
      <c r="P119" s="222">
        <f>O119*H119</f>
        <v>0</v>
      </c>
      <c r="Q119" s="222">
        <v>0.00040000000000000002</v>
      </c>
      <c r="R119" s="222">
        <f>Q119*H119</f>
        <v>0.00040000000000000002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286</v>
      </c>
      <c r="AT119" s="224" t="s">
        <v>232</v>
      </c>
      <c r="AU119" s="224" t="s">
        <v>85</v>
      </c>
      <c r="AY119" s="18" t="s">
        <v>171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283</v>
      </c>
      <c r="BM119" s="224" t="s">
        <v>1159</v>
      </c>
    </row>
    <row r="120" s="2" customFormat="1">
      <c r="A120" s="39"/>
      <c r="B120" s="40"/>
      <c r="C120" s="41"/>
      <c r="D120" s="226" t="s">
        <v>181</v>
      </c>
      <c r="E120" s="41"/>
      <c r="F120" s="227" t="s">
        <v>1158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181</v>
      </c>
      <c r="AU120" s="18" t="s">
        <v>85</v>
      </c>
    </row>
    <row r="121" s="2" customFormat="1" ht="16.5" customHeight="1">
      <c r="A121" s="39"/>
      <c r="B121" s="40"/>
      <c r="C121" s="245" t="s">
        <v>277</v>
      </c>
      <c r="D121" s="245" t="s">
        <v>232</v>
      </c>
      <c r="E121" s="246" t="s">
        <v>1160</v>
      </c>
      <c r="F121" s="247" t="s">
        <v>1161</v>
      </c>
      <c r="G121" s="248" t="s">
        <v>199</v>
      </c>
      <c r="H121" s="249">
        <v>1</v>
      </c>
      <c r="I121" s="250"/>
      <c r="J121" s="251">
        <f>ROUND(I121*H121,2)</f>
        <v>0</v>
      </c>
      <c r="K121" s="247" t="s">
        <v>19</v>
      </c>
      <c r="L121" s="252"/>
      <c r="M121" s="253" t="s">
        <v>19</v>
      </c>
      <c r="N121" s="254" t="s">
        <v>46</v>
      </c>
      <c r="O121" s="85"/>
      <c r="P121" s="222">
        <f>O121*H121</f>
        <v>0</v>
      </c>
      <c r="Q121" s="222">
        <v>0.00040000000000000002</v>
      </c>
      <c r="R121" s="222">
        <f>Q121*H121</f>
        <v>0.00040000000000000002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286</v>
      </c>
      <c r="AT121" s="224" t="s">
        <v>232</v>
      </c>
      <c r="AU121" s="224" t="s">
        <v>85</v>
      </c>
      <c r="AY121" s="18" t="s">
        <v>171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283</v>
      </c>
      <c r="BM121" s="224" t="s">
        <v>1162</v>
      </c>
    </row>
    <row r="122" s="2" customFormat="1">
      <c r="A122" s="39"/>
      <c r="B122" s="40"/>
      <c r="C122" s="41"/>
      <c r="D122" s="226" t="s">
        <v>181</v>
      </c>
      <c r="E122" s="41"/>
      <c r="F122" s="227" t="s">
        <v>1161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181</v>
      </c>
      <c r="AU122" s="18" t="s">
        <v>85</v>
      </c>
    </row>
    <row r="123" s="2" customFormat="1" ht="16.5" customHeight="1">
      <c r="A123" s="39"/>
      <c r="B123" s="40"/>
      <c r="C123" s="245" t="s">
        <v>283</v>
      </c>
      <c r="D123" s="245" t="s">
        <v>232</v>
      </c>
      <c r="E123" s="246" t="s">
        <v>1163</v>
      </c>
      <c r="F123" s="247" t="s">
        <v>1164</v>
      </c>
      <c r="G123" s="248" t="s">
        <v>199</v>
      </c>
      <c r="H123" s="249">
        <v>1</v>
      </c>
      <c r="I123" s="250"/>
      <c r="J123" s="251">
        <f>ROUND(I123*H123,2)</f>
        <v>0</v>
      </c>
      <c r="K123" s="247" t="s">
        <v>19</v>
      </c>
      <c r="L123" s="252"/>
      <c r="M123" s="253" t="s">
        <v>19</v>
      </c>
      <c r="N123" s="254" t="s">
        <v>46</v>
      </c>
      <c r="O123" s="85"/>
      <c r="P123" s="222">
        <f>O123*H123</f>
        <v>0</v>
      </c>
      <c r="Q123" s="222">
        <v>0.00040000000000000002</v>
      </c>
      <c r="R123" s="222">
        <f>Q123*H123</f>
        <v>0.00040000000000000002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286</v>
      </c>
      <c r="AT123" s="224" t="s">
        <v>232</v>
      </c>
      <c r="AU123" s="224" t="s">
        <v>85</v>
      </c>
      <c r="AY123" s="18" t="s">
        <v>171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283</v>
      </c>
      <c r="BM123" s="224" t="s">
        <v>1165</v>
      </c>
    </row>
    <row r="124" s="2" customFormat="1">
      <c r="A124" s="39"/>
      <c r="B124" s="40"/>
      <c r="C124" s="41"/>
      <c r="D124" s="226" t="s">
        <v>181</v>
      </c>
      <c r="E124" s="41"/>
      <c r="F124" s="227" t="s">
        <v>1164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181</v>
      </c>
      <c r="AU124" s="18" t="s">
        <v>85</v>
      </c>
    </row>
    <row r="125" s="2" customFormat="1" ht="16.5" customHeight="1">
      <c r="A125" s="39"/>
      <c r="B125" s="40"/>
      <c r="C125" s="213" t="s">
        <v>250</v>
      </c>
      <c r="D125" s="213" t="s">
        <v>174</v>
      </c>
      <c r="E125" s="214" t="s">
        <v>1166</v>
      </c>
      <c r="F125" s="215" t="s">
        <v>1167</v>
      </c>
      <c r="G125" s="216" t="s">
        <v>199</v>
      </c>
      <c r="H125" s="217">
        <v>1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283</v>
      </c>
      <c r="AT125" s="224" t="s">
        <v>174</v>
      </c>
      <c r="AU125" s="224" t="s">
        <v>85</v>
      </c>
      <c r="AY125" s="18" t="s">
        <v>171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283</v>
      </c>
      <c r="BM125" s="224" t="s">
        <v>1168</v>
      </c>
    </row>
    <row r="126" s="2" customFormat="1">
      <c r="A126" s="39"/>
      <c r="B126" s="40"/>
      <c r="C126" s="41"/>
      <c r="D126" s="226" t="s">
        <v>181</v>
      </c>
      <c r="E126" s="41"/>
      <c r="F126" s="227" t="s">
        <v>1167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181</v>
      </c>
      <c r="AU126" s="18" t="s">
        <v>85</v>
      </c>
    </row>
    <row r="127" s="2" customFormat="1" ht="16.5" customHeight="1">
      <c r="A127" s="39"/>
      <c r="B127" s="40"/>
      <c r="C127" s="245" t="s">
        <v>8</v>
      </c>
      <c r="D127" s="245" t="s">
        <v>232</v>
      </c>
      <c r="E127" s="246" t="s">
        <v>1169</v>
      </c>
      <c r="F127" s="247" t="s">
        <v>1170</v>
      </c>
      <c r="G127" s="248" t="s">
        <v>199</v>
      </c>
      <c r="H127" s="249">
        <v>1</v>
      </c>
      <c r="I127" s="250"/>
      <c r="J127" s="251">
        <f>ROUND(I127*H127,2)</f>
        <v>0</v>
      </c>
      <c r="K127" s="247" t="s">
        <v>19</v>
      </c>
      <c r="L127" s="252"/>
      <c r="M127" s="253" t="s">
        <v>19</v>
      </c>
      <c r="N127" s="254" t="s">
        <v>46</v>
      </c>
      <c r="O127" s="85"/>
      <c r="P127" s="222">
        <f>O127*H127</f>
        <v>0</v>
      </c>
      <c r="Q127" s="222">
        <v>0.00012</v>
      </c>
      <c r="R127" s="222">
        <f>Q127*H127</f>
        <v>0.00012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286</v>
      </c>
      <c r="AT127" s="224" t="s">
        <v>232</v>
      </c>
      <c r="AU127" s="224" t="s">
        <v>85</v>
      </c>
      <c r="AY127" s="18" t="s">
        <v>171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283</v>
      </c>
      <c r="BM127" s="224" t="s">
        <v>1171</v>
      </c>
    </row>
    <row r="128" s="2" customFormat="1">
      <c r="A128" s="39"/>
      <c r="B128" s="40"/>
      <c r="C128" s="41"/>
      <c r="D128" s="226" t="s">
        <v>181</v>
      </c>
      <c r="E128" s="41"/>
      <c r="F128" s="227" t="s">
        <v>1170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181</v>
      </c>
      <c r="AU128" s="18" t="s">
        <v>85</v>
      </c>
    </row>
    <row r="129" s="2" customFormat="1" ht="16.5" customHeight="1">
      <c r="A129" s="39"/>
      <c r="B129" s="40"/>
      <c r="C129" s="213" t="s">
        <v>242</v>
      </c>
      <c r="D129" s="213" t="s">
        <v>174</v>
      </c>
      <c r="E129" s="214" t="s">
        <v>1172</v>
      </c>
      <c r="F129" s="215" t="s">
        <v>1173</v>
      </c>
      <c r="G129" s="216" t="s">
        <v>190</v>
      </c>
      <c r="H129" s="217">
        <v>0.025000000000000001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283</v>
      </c>
      <c r="AT129" s="224" t="s">
        <v>174</v>
      </c>
      <c r="AU129" s="224" t="s">
        <v>85</v>
      </c>
      <c r="AY129" s="18" t="s">
        <v>171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283</v>
      </c>
      <c r="BM129" s="224" t="s">
        <v>1174</v>
      </c>
    </row>
    <row r="130" s="2" customFormat="1">
      <c r="A130" s="39"/>
      <c r="B130" s="40"/>
      <c r="C130" s="41"/>
      <c r="D130" s="226" t="s">
        <v>181</v>
      </c>
      <c r="E130" s="41"/>
      <c r="F130" s="227" t="s">
        <v>1173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181</v>
      </c>
      <c r="AU130" s="18" t="s">
        <v>85</v>
      </c>
    </row>
    <row r="131" s="12" customFormat="1" ht="25.92" customHeight="1">
      <c r="A131" s="12"/>
      <c r="B131" s="197"/>
      <c r="C131" s="198"/>
      <c r="D131" s="199" t="s">
        <v>74</v>
      </c>
      <c r="E131" s="200" t="s">
        <v>232</v>
      </c>
      <c r="F131" s="200" t="s">
        <v>1091</v>
      </c>
      <c r="G131" s="198"/>
      <c r="H131" s="198"/>
      <c r="I131" s="201"/>
      <c r="J131" s="202">
        <f>BK131</f>
        <v>0</v>
      </c>
      <c r="K131" s="198"/>
      <c r="L131" s="203"/>
      <c r="M131" s="204"/>
      <c r="N131" s="205"/>
      <c r="O131" s="205"/>
      <c r="P131" s="206">
        <f>P132</f>
        <v>0</v>
      </c>
      <c r="Q131" s="205"/>
      <c r="R131" s="206">
        <f>R132</f>
        <v>6.0000000000000008E-05</v>
      </c>
      <c r="S131" s="205"/>
      <c r="T131" s="207">
        <f>T132</f>
        <v>0.0060000000000000001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172</v>
      </c>
      <c r="AT131" s="209" t="s">
        <v>74</v>
      </c>
      <c r="AU131" s="209" t="s">
        <v>75</v>
      </c>
      <c r="AY131" s="208" t="s">
        <v>171</v>
      </c>
      <c r="BK131" s="210">
        <f>BK132</f>
        <v>0</v>
      </c>
    </row>
    <row r="132" s="12" customFormat="1" ht="22.8" customHeight="1">
      <c r="A132" s="12"/>
      <c r="B132" s="197"/>
      <c r="C132" s="198"/>
      <c r="D132" s="199" t="s">
        <v>74</v>
      </c>
      <c r="E132" s="211" t="s">
        <v>1092</v>
      </c>
      <c r="F132" s="211" t="s">
        <v>1093</v>
      </c>
      <c r="G132" s="198"/>
      <c r="H132" s="198"/>
      <c r="I132" s="201"/>
      <c r="J132" s="212">
        <f>BK132</f>
        <v>0</v>
      </c>
      <c r="K132" s="198"/>
      <c r="L132" s="203"/>
      <c r="M132" s="204"/>
      <c r="N132" s="205"/>
      <c r="O132" s="205"/>
      <c r="P132" s="206">
        <f>SUM(P133:P134)</f>
        <v>0</v>
      </c>
      <c r="Q132" s="205"/>
      <c r="R132" s="206">
        <f>SUM(R133:R134)</f>
        <v>6.0000000000000008E-05</v>
      </c>
      <c r="S132" s="205"/>
      <c r="T132" s="207">
        <f>SUM(T133:T134)</f>
        <v>0.0060000000000000001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172</v>
      </c>
      <c r="AT132" s="209" t="s">
        <v>74</v>
      </c>
      <c r="AU132" s="209" t="s">
        <v>83</v>
      </c>
      <c r="AY132" s="208" t="s">
        <v>171</v>
      </c>
      <c r="BK132" s="210">
        <f>SUM(BK133:BK134)</f>
        <v>0</v>
      </c>
    </row>
    <row r="133" s="2" customFormat="1" ht="16.5" customHeight="1">
      <c r="A133" s="39"/>
      <c r="B133" s="40"/>
      <c r="C133" s="213" t="s">
        <v>236</v>
      </c>
      <c r="D133" s="213" t="s">
        <v>174</v>
      </c>
      <c r="E133" s="214" t="s">
        <v>1097</v>
      </c>
      <c r="F133" s="215" t="s">
        <v>1098</v>
      </c>
      <c r="G133" s="216" t="s">
        <v>227</v>
      </c>
      <c r="H133" s="217">
        <v>3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46</v>
      </c>
      <c r="O133" s="85"/>
      <c r="P133" s="222">
        <f>O133*H133</f>
        <v>0</v>
      </c>
      <c r="Q133" s="222">
        <v>2.0000000000000002E-05</v>
      </c>
      <c r="R133" s="222">
        <f>Q133*H133</f>
        <v>6.0000000000000008E-05</v>
      </c>
      <c r="S133" s="222">
        <v>0.002</v>
      </c>
      <c r="T133" s="223">
        <f>S133*H133</f>
        <v>0.0060000000000000001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586</v>
      </c>
      <c r="AT133" s="224" t="s">
        <v>174</v>
      </c>
      <c r="AU133" s="224" t="s">
        <v>85</v>
      </c>
      <c r="AY133" s="18" t="s">
        <v>171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586</v>
      </c>
      <c r="BM133" s="224" t="s">
        <v>1175</v>
      </c>
    </row>
    <row r="134" s="2" customFormat="1">
      <c r="A134" s="39"/>
      <c r="B134" s="40"/>
      <c r="C134" s="41"/>
      <c r="D134" s="226" t="s">
        <v>181</v>
      </c>
      <c r="E134" s="41"/>
      <c r="F134" s="227" t="s">
        <v>1098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181</v>
      </c>
      <c r="AU134" s="18" t="s">
        <v>85</v>
      </c>
    </row>
    <row r="135" s="12" customFormat="1" ht="25.92" customHeight="1">
      <c r="A135" s="12"/>
      <c r="B135" s="197"/>
      <c r="C135" s="198"/>
      <c r="D135" s="199" t="s">
        <v>74</v>
      </c>
      <c r="E135" s="200" t="s">
        <v>1015</v>
      </c>
      <c r="F135" s="200" t="s">
        <v>1016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SUM(P136:P138)</f>
        <v>0</v>
      </c>
      <c r="Q135" s="205"/>
      <c r="R135" s="206">
        <f>SUM(R136:R138)</f>
        <v>0</v>
      </c>
      <c r="S135" s="205"/>
      <c r="T135" s="207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179</v>
      </c>
      <c r="AT135" s="209" t="s">
        <v>74</v>
      </c>
      <c r="AU135" s="209" t="s">
        <v>75</v>
      </c>
      <c r="AY135" s="208" t="s">
        <v>171</v>
      </c>
      <c r="BK135" s="210">
        <f>SUM(BK136:BK138)</f>
        <v>0</v>
      </c>
    </row>
    <row r="136" s="2" customFormat="1" ht="16.5" customHeight="1">
      <c r="A136" s="39"/>
      <c r="B136" s="40"/>
      <c r="C136" s="213" t="s">
        <v>290</v>
      </c>
      <c r="D136" s="213" t="s">
        <v>174</v>
      </c>
      <c r="E136" s="214" t="s">
        <v>1115</v>
      </c>
      <c r="F136" s="215" t="s">
        <v>1116</v>
      </c>
      <c r="G136" s="216" t="s">
        <v>1019</v>
      </c>
      <c r="H136" s="217">
        <v>4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46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1020</v>
      </c>
      <c r="AT136" s="224" t="s">
        <v>174</v>
      </c>
      <c r="AU136" s="224" t="s">
        <v>83</v>
      </c>
      <c r="AY136" s="18" t="s">
        <v>171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1020</v>
      </c>
      <c r="BM136" s="224" t="s">
        <v>1176</v>
      </c>
    </row>
    <row r="137" s="2" customFormat="1">
      <c r="A137" s="39"/>
      <c r="B137" s="40"/>
      <c r="C137" s="41"/>
      <c r="D137" s="226" t="s">
        <v>181</v>
      </c>
      <c r="E137" s="41"/>
      <c r="F137" s="227" t="s">
        <v>1116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181</v>
      </c>
      <c r="AU137" s="18" t="s">
        <v>83</v>
      </c>
    </row>
    <row r="138" s="2" customFormat="1">
      <c r="A138" s="39"/>
      <c r="B138" s="40"/>
      <c r="C138" s="41"/>
      <c r="D138" s="226" t="s">
        <v>194</v>
      </c>
      <c r="E138" s="41"/>
      <c r="F138" s="244" t="s">
        <v>1177</v>
      </c>
      <c r="G138" s="41"/>
      <c r="H138" s="41"/>
      <c r="I138" s="228"/>
      <c r="J138" s="41"/>
      <c r="K138" s="41"/>
      <c r="L138" s="45"/>
      <c r="M138" s="272"/>
      <c r="N138" s="273"/>
      <c r="O138" s="274"/>
      <c r="P138" s="274"/>
      <c r="Q138" s="274"/>
      <c r="R138" s="274"/>
      <c r="S138" s="274"/>
      <c r="T138" s="275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194</v>
      </c>
      <c r="AU138" s="18" t="s">
        <v>83</v>
      </c>
    </row>
    <row r="139" s="2" customFormat="1" ht="6.96" customHeight="1">
      <c r="A139" s="39"/>
      <c r="B139" s="60"/>
      <c r="C139" s="61"/>
      <c r="D139" s="61"/>
      <c r="E139" s="61"/>
      <c r="F139" s="61"/>
      <c r="G139" s="61"/>
      <c r="H139" s="61"/>
      <c r="I139" s="61"/>
      <c r="J139" s="61"/>
      <c r="K139" s="61"/>
      <c r="L139" s="45"/>
      <c r="M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</sheetData>
  <sheetProtection sheet="1" autoFilter="0" formatColumns="0" formatRows="0" objects="1" scenarios="1" spinCount="100000" saltValue="uk3GPn09uGPKvPKUyeRcTpvDOQ/C/VVGkuuB9gZe1+gBHMg1iNZJbMA3VrpnvQpCrFf6cdPGB3Zccf87yB+5MA==" hashValue="RdenTcCZBkyGO+yh0RalG15H42O71A/yabRW7uGrox32zfjOk2zuDcefC8K/fKTmOEyF9Ri5tjdVTIYS/DrVQw==" algorithmName="SHA-512" password="CC35"/>
  <autoFilter ref="C91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1178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1179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ROUND((SUM(BE95:BE169)),  2)</f>
        <v>0</v>
      </c>
      <c r="G35" s="39"/>
      <c r="H35" s="39"/>
      <c r="I35" s="158">
        <v>0.20999999999999999</v>
      </c>
      <c r="J35" s="157">
        <f>ROUND(((SUM(BE95:BE169))*I35),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ROUND((SUM(BF95:BF169)),  2)</f>
        <v>0</v>
      </c>
      <c r="G36" s="39"/>
      <c r="H36" s="39"/>
      <c r="I36" s="158">
        <v>0.12</v>
      </c>
      <c r="J36" s="157">
        <f>ROUND(((SUM(BF95:BF169))*I36),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ROUND((SUM(BG95:BG169)),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ROUND((SUM(BH95:BH169)),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ROUND((SUM(BI95:BI169)),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04.1 - SK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1180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1181</v>
      </c>
      <c r="E65" s="183"/>
      <c r="F65" s="183"/>
      <c r="G65" s="183"/>
      <c r="H65" s="183"/>
      <c r="I65" s="183"/>
      <c r="J65" s="184">
        <f>J97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1181</v>
      </c>
      <c r="E66" s="183"/>
      <c r="F66" s="183"/>
      <c r="G66" s="183"/>
      <c r="H66" s="183"/>
      <c r="I66" s="183"/>
      <c r="J66" s="184">
        <f>J102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1181</v>
      </c>
      <c r="E67" s="183"/>
      <c r="F67" s="183"/>
      <c r="G67" s="183"/>
      <c r="H67" s="183"/>
      <c r="I67" s="183"/>
      <c r="J67" s="184">
        <f>J119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1181</v>
      </c>
      <c r="E68" s="183"/>
      <c r="F68" s="183"/>
      <c r="G68" s="183"/>
      <c r="H68" s="183"/>
      <c r="I68" s="183"/>
      <c r="J68" s="184">
        <f>J124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1181</v>
      </c>
      <c r="E69" s="183"/>
      <c r="F69" s="183"/>
      <c r="G69" s="183"/>
      <c r="H69" s="183"/>
      <c r="I69" s="183"/>
      <c r="J69" s="184">
        <f>J133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1181</v>
      </c>
      <c r="E70" s="183"/>
      <c r="F70" s="183"/>
      <c r="G70" s="183"/>
      <c r="H70" s="183"/>
      <c r="I70" s="183"/>
      <c r="J70" s="184">
        <f>J136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1181</v>
      </c>
      <c r="E71" s="183"/>
      <c r="F71" s="183"/>
      <c r="G71" s="183"/>
      <c r="H71" s="183"/>
      <c r="I71" s="183"/>
      <c r="J71" s="184">
        <f>J141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1"/>
      <c r="C72" s="126"/>
      <c r="D72" s="182" t="s">
        <v>1182</v>
      </c>
      <c r="E72" s="183"/>
      <c r="F72" s="183"/>
      <c r="G72" s="183"/>
      <c r="H72" s="183"/>
      <c r="I72" s="183"/>
      <c r="J72" s="184">
        <f>J154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1"/>
      <c r="C73" s="126"/>
      <c r="D73" s="182" t="s">
        <v>1183</v>
      </c>
      <c r="E73" s="183"/>
      <c r="F73" s="183"/>
      <c r="G73" s="183"/>
      <c r="H73" s="183"/>
      <c r="I73" s="183"/>
      <c r="J73" s="184">
        <f>J163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156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Expektace_03_25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134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1178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1128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04.1 - SK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>parc.č. 650/40, 650/39, 650/38</v>
      </c>
      <c r="G89" s="41"/>
      <c r="H89" s="41"/>
      <c r="I89" s="33" t="s">
        <v>23</v>
      </c>
      <c r="J89" s="73" t="str">
        <f>IF(J14="","",J14)</f>
        <v>18. 6. 2024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>Nemocnice ve Frýdku-Místku, p.o.</v>
      </c>
      <c r="G91" s="41"/>
      <c r="H91" s="41"/>
      <c r="I91" s="33" t="s">
        <v>32</v>
      </c>
      <c r="J91" s="37" t="str">
        <f>E23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IF(E20="","",E20)</f>
        <v>Vyplň údaj</v>
      </c>
      <c r="G92" s="41"/>
      <c r="H92" s="41"/>
      <c r="I92" s="33" t="s">
        <v>35</v>
      </c>
      <c r="J92" s="37" t="str">
        <f>E26</f>
        <v>Amun Pro s.r.o.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157</v>
      </c>
      <c r="D94" s="189" t="s">
        <v>60</v>
      </c>
      <c r="E94" s="189" t="s">
        <v>56</v>
      </c>
      <c r="F94" s="189" t="s">
        <v>57</v>
      </c>
      <c r="G94" s="189" t="s">
        <v>158</v>
      </c>
      <c r="H94" s="189" t="s">
        <v>159</v>
      </c>
      <c r="I94" s="189" t="s">
        <v>160</v>
      </c>
      <c r="J94" s="189" t="s">
        <v>138</v>
      </c>
      <c r="K94" s="190" t="s">
        <v>161</v>
      </c>
      <c r="L94" s="191"/>
      <c r="M94" s="93" t="s">
        <v>19</v>
      </c>
      <c r="N94" s="94" t="s">
        <v>45</v>
      </c>
      <c r="O94" s="94" t="s">
        <v>162</v>
      </c>
      <c r="P94" s="94" t="s">
        <v>163</v>
      </c>
      <c r="Q94" s="94" t="s">
        <v>164</v>
      </c>
      <c r="R94" s="94" t="s">
        <v>165</v>
      </c>
      <c r="S94" s="94" t="s">
        <v>166</v>
      </c>
      <c r="T94" s="95" t="s">
        <v>167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168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</f>
        <v>0</v>
      </c>
      <c r="Q95" s="97"/>
      <c r="R95" s="194">
        <f>R96</f>
        <v>0</v>
      </c>
      <c r="S95" s="97"/>
      <c r="T95" s="195">
        <f>T96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74</v>
      </c>
      <c r="AU95" s="18" t="s">
        <v>139</v>
      </c>
      <c r="BK95" s="196">
        <f>BK96</f>
        <v>0</v>
      </c>
    </row>
    <row r="96" s="12" customFormat="1" ht="25.92" customHeight="1">
      <c r="A96" s="12"/>
      <c r="B96" s="197"/>
      <c r="C96" s="198"/>
      <c r="D96" s="199" t="s">
        <v>74</v>
      </c>
      <c r="E96" s="200" t="s">
        <v>101</v>
      </c>
      <c r="F96" s="200" t="s">
        <v>1184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P97+P102+P119+P124+P133+P136+P141+P154+P163</f>
        <v>0</v>
      </c>
      <c r="Q96" s="205"/>
      <c r="R96" s="206">
        <f>R97+R102+R119+R124+R133+R136+R141+R154+R163</f>
        <v>0</v>
      </c>
      <c r="S96" s="205"/>
      <c r="T96" s="207">
        <f>T97+T102+T119+T124+T133+T136+T141+T154+T163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83</v>
      </c>
      <c r="AT96" s="209" t="s">
        <v>74</v>
      </c>
      <c r="AU96" s="209" t="s">
        <v>75</v>
      </c>
      <c r="AY96" s="208" t="s">
        <v>171</v>
      </c>
      <c r="BK96" s="210">
        <f>BK97+BK102+BK119+BK124+BK133+BK136+BK141+BK154+BK163</f>
        <v>0</v>
      </c>
    </row>
    <row r="97" s="12" customFormat="1" ht="22.8" customHeight="1">
      <c r="A97" s="12"/>
      <c r="B97" s="197"/>
      <c r="C97" s="198"/>
      <c r="D97" s="199" t="s">
        <v>74</v>
      </c>
      <c r="E97" s="211" t="s">
        <v>1185</v>
      </c>
      <c r="F97" s="211" t="s">
        <v>19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SUM(P98:P101)</f>
        <v>0</v>
      </c>
      <c r="Q97" s="205"/>
      <c r="R97" s="206">
        <f>SUM(R98:R101)</f>
        <v>0</v>
      </c>
      <c r="S97" s="205"/>
      <c r="T97" s="207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74</v>
      </c>
      <c r="AU97" s="209" t="s">
        <v>83</v>
      </c>
      <c r="AY97" s="208" t="s">
        <v>171</v>
      </c>
      <c r="BK97" s="210">
        <f>SUM(BK98:BK101)</f>
        <v>0</v>
      </c>
    </row>
    <row r="98" s="2" customFormat="1" ht="24.15" customHeight="1">
      <c r="A98" s="39"/>
      <c r="B98" s="40"/>
      <c r="C98" s="213" t="s">
        <v>75</v>
      </c>
      <c r="D98" s="213" t="s">
        <v>174</v>
      </c>
      <c r="E98" s="214" t="s">
        <v>1186</v>
      </c>
      <c r="F98" s="215" t="s">
        <v>1187</v>
      </c>
      <c r="G98" s="216" t="s">
        <v>227</v>
      </c>
      <c r="H98" s="217">
        <v>3450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46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179</v>
      </c>
      <c r="AT98" s="224" t="s">
        <v>174</v>
      </c>
      <c r="AU98" s="224" t="s">
        <v>85</v>
      </c>
      <c r="AY98" s="18" t="s">
        <v>171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179</v>
      </c>
      <c r="BM98" s="224" t="s">
        <v>85</v>
      </c>
    </row>
    <row r="99" s="2" customFormat="1">
      <c r="A99" s="39"/>
      <c r="B99" s="40"/>
      <c r="C99" s="41"/>
      <c r="D99" s="226" t="s">
        <v>181</v>
      </c>
      <c r="E99" s="41"/>
      <c r="F99" s="227" t="s">
        <v>1187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181</v>
      </c>
      <c r="AU99" s="18" t="s">
        <v>85</v>
      </c>
    </row>
    <row r="100" s="2" customFormat="1" ht="24.15" customHeight="1">
      <c r="A100" s="39"/>
      <c r="B100" s="40"/>
      <c r="C100" s="213" t="s">
        <v>75</v>
      </c>
      <c r="D100" s="213" t="s">
        <v>174</v>
      </c>
      <c r="E100" s="214" t="s">
        <v>1188</v>
      </c>
      <c r="F100" s="215" t="s">
        <v>1189</v>
      </c>
      <c r="G100" s="216" t="s">
        <v>227</v>
      </c>
      <c r="H100" s="217">
        <v>320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179</v>
      </c>
      <c r="AT100" s="224" t="s">
        <v>174</v>
      </c>
      <c r="AU100" s="224" t="s">
        <v>85</v>
      </c>
      <c r="AY100" s="18" t="s">
        <v>171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179</v>
      </c>
      <c r="BM100" s="224" t="s">
        <v>179</v>
      </c>
    </row>
    <row r="101" s="2" customFormat="1">
      <c r="A101" s="39"/>
      <c r="B101" s="40"/>
      <c r="C101" s="41"/>
      <c r="D101" s="226" t="s">
        <v>181</v>
      </c>
      <c r="E101" s="41"/>
      <c r="F101" s="227" t="s">
        <v>1189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181</v>
      </c>
      <c r="AU101" s="18" t="s">
        <v>85</v>
      </c>
    </row>
    <row r="102" s="12" customFormat="1" ht="22.8" customHeight="1">
      <c r="A102" s="12"/>
      <c r="B102" s="197"/>
      <c r="C102" s="198"/>
      <c r="D102" s="199" t="s">
        <v>74</v>
      </c>
      <c r="E102" s="211" t="s">
        <v>1185</v>
      </c>
      <c r="F102" s="211" t="s">
        <v>19</v>
      </c>
      <c r="G102" s="198"/>
      <c r="H102" s="198"/>
      <c r="I102" s="201"/>
      <c r="J102" s="212">
        <f>BK102</f>
        <v>0</v>
      </c>
      <c r="K102" s="198"/>
      <c r="L102" s="203"/>
      <c r="M102" s="204"/>
      <c r="N102" s="205"/>
      <c r="O102" s="205"/>
      <c r="P102" s="206">
        <f>SUM(P103:P118)</f>
        <v>0</v>
      </c>
      <c r="Q102" s="205"/>
      <c r="R102" s="206">
        <f>SUM(R103:R118)</f>
        <v>0</v>
      </c>
      <c r="S102" s="205"/>
      <c r="T102" s="207">
        <f>SUM(T103:T118)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83</v>
      </c>
      <c r="AT102" s="209" t="s">
        <v>74</v>
      </c>
      <c r="AU102" s="209" t="s">
        <v>83</v>
      </c>
      <c r="AY102" s="208" t="s">
        <v>171</v>
      </c>
      <c r="BK102" s="210">
        <f>SUM(BK103:BK118)</f>
        <v>0</v>
      </c>
    </row>
    <row r="103" s="2" customFormat="1" ht="16.5" customHeight="1">
      <c r="A103" s="39"/>
      <c r="B103" s="40"/>
      <c r="C103" s="213" t="s">
        <v>75</v>
      </c>
      <c r="D103" s="213" t="s">
        <v>174</v>
      </c>
      <c r="E103" s="214" t="s">
        <v>1190</v>
      </c>
      <c r="F103" s="215" t="s">
        <v>1191</v>
      </c>
      <c r="G103" s="216" t="s">
        <v>1192</v>
      </c>
      <c r="H103" s="217">
        <v>41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203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1191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2" customFormat="1" ht="16.5" customHeight="1">
      <c r="A105" s="39"/>
      <c r="B105" s="40"/>
      <c r="C105" s="213" t="s">
        <v>75</v>
      </c>
      <c r="D105" s="213" t="s">
        <v>174</v>
      </c>
      <c r="E105" s="214" t="s">
        <v>1193</v>
      </c>
      <c r="F105" s="215" t="s">
        <v>1194</v>
      </c>
      <c r="G105" s="216" t="s">
        <v>1192</v>
      </c>
      <c r="H105" s="217">
        <v>2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85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231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1194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85</v>
      </c>
    </row>
    <row r="107" s="2" customFormat="1" ht="16.5" customHeight="1">
      <c r="A107" s="39"/>
      <c r="B107" s="40"/>
      <c r="C107" s="213" t="s">
        <v>75</v>
      </c>
      <c r="D107" s="213" t="s">
        <v>174</v>
      </c>
      <c r="E107" s="214" t="s">
        <v>1195</v>
      </c>
      <c r="F107" s="215" t="s">
        <v>1196</v>
      </c>
      <c r="G107" s="216" t="s">
        <v>1192</v>
      </c>
      <c r="H107" s="217">
        <v>3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85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242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1196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85</v>
      </c>
    </row>
    <row r="109" s="2" customFormat="1" ht="16.5" customHeight="1">
      <c r="A109" s="39"/>
      <c r="B109" s="40"/>
      <c r="C109" s="213" t="s">
        <v>75</v>
      </c>
      <c r="D109" s="213" t="s">
        <v>174</v>
      </c>
      <c r="E109" s="214" t="s">
        <v>1197</v>
      </c>
      <c r="F109" s="215" t="s">
        <v>1198</v>
      </c>
      <c r="G109" s="216" t="s">
        <v>1192</v>
      </c>
      <c r="H109" s="217">
        <v>3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46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179</v>
      </c>
      <c r="AT109" s="224" t="s">
        <v>174</v>
      </c>
      <c r="AU109" s="224" t="s">
        <v>85</v>
      </c>
      <c r="AY109" s="18" t="s">
        <v>171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179</v>
      </c>
      <c r="BM109" s="224" t="s">
        <v>8</v>
      </c>
    </row>
    <row r="110" s="2" customFormat="1">
      <c r="A110" s="39"/>
      <c r="B110" s="40"/>
      <c r="C110" s="41"/>
      <c r="D110" s="226" t="s">
        <v>181</v>
      </c>
      <c r="E110" s="41"/>
      <c r="F110" s="227" t="s">
        <v>1198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181</v>
      </c>
      <c r="AU110" s="18" t="s">
        <v>85</v>
      </c>
    </row>
    <row r="111" s="2" customFormat="1" ht="24.15" customHeight="1">
      <c r="A111" s="39"/>
      <c r="B111" s="40"/>
      <c r="C111" s="213" t="s">
        <v>75</v>
      </c>
      <c r="D111" s="213" t="s">
        <v>174</v>
      </c>
      <c r="E111" s="214" t="s">
        <v>1199</v>
      </c>
      <c r="F111" s="215" t="s">
        <v>1200</v>
      </c>
      <c r="G111" s="216" t="s">
        <v>1192</v>
      </c>
      <c r="H111" s="217">
        <v>2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179</v>
      </c>
      <c r="AT111" s="224" t="s">
        <v>174</v>
      </c>
      <c r="AU111" s="224" t="s">
        <v>85</v>
      </c>
      <c r="AY111" s="18" t="s">
        <v>171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179</v>
      </c>
      <c r="BM111" s="224" t="s">
        <v>270</v>
      </c>
    </row>
    <row r="112" s="2" customFormat="1">
      <c r="A112" s="39"/>
      <c r="B112" s="40"/>
      <c r="C112" s="41"/>
      <c r="D112" s="226" t="s">
        <v>181</v>
      </c>
      <c r="E112" s="41"/>
      <c r="F112" s="227" t="s">
        <v>1200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181</v>
      </c>
      <c r="AU112" s="18" t="s">
        <v>85</v>
      </c>
    </row>
    <row r="113" s="2" customFormat="1" ht="24.15" customHeight="1">
      <c r="A113" s="39"/>
      <c r="B113" s="40"/>
      <c r="C113" s="213" t="s">
        <v>75</v>
      </c>
      <c r="D113" s="213" t="s">
        <v>174</v>
      </c>
      <c r="E113" s="214" t="s">
        <v>1201</v>
      </c>
      <c r="F113" s="215" t="s">
        <v>1202</v>
      </c>
      <c r="G113" s="216" t="s">
        <v>1192</v>
      </c>
      <c r="H113" s="217">
        <v>2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179</v>
      </c>
      <c r="AT113" s="224" t="s">
        <v>174</v>
      </c>
      <c r="AU113" s="224" t="s">
        <v>85</v>
      </c>
      <c r="AY113" s="18" t="s">
        <v>171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179</v>
      </c>
      <c r="BM113" s="224" t="s">
        <v>283</v>
      </c>
    </row>
    <row r="114" s="2" customFormat="1">
      <c r="A114" s="39"/>
      <c r="B114" s="40"/>
      <c r="C114" s="41"/>
      <c r="D114" s="226" t="s">
        <v>181</v>
      </c>
      <c r="E114" s="41"/>
      <c r="F114" s="227" t="s">
        <v>1202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181</v>
      </c>
      <c r="AU114" s="18" t="s">
        <v>85</v>
      </c>
    </row>
    <row r="115" s="2" customFormat="1" ht="24.15" customHeight="1">
      <c r="A115" s="39"/>
      <c r="B115" s="40"/>
      <c r="C115" s="213" t="s">
        <v>75</v>
      </c>
      <c r="D115" s="213" t="s">
        <v>174</v>
      </c>
      <c r="E115" s="214" t="s">
        <v>1203</v>
      </c>
      <c r="F115" s="215" t="s">
        <v>1204</v>
      </c>
      <c r="G115" s="216" t="s">
        <v>1192</v>
      </c>
      <c r="H115" s="217">
        <v>2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179</v>
      </c>
      <c r="AT115" s="224" t="s">
        <v>174</v>
      </c>
      <c r="AU115" s="224" t="s">
        <v>85</v>
      </c>
      <c r="AY115" s="18" t="s">
        <v>171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179</v>
      </c>
      <c r="BM115" s="224" t="s">
        <v>297</v>
      </c>
    </row>
    <row r="116" s="2" customFormat="1">
      <c r="A116" s="39"/>
      <c r="B116" s="40"/>
      <c r="C116" s="41"/>
      <c r="D116" s="226" t="s">
        <v>181</v>
      </c>
      <c r="E116" s="41"/>
      <c r="F116" s="227" t="s">
        <v>1204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181</v>
      </c>
      <c r="AU116" s="18" t="s">
        <v>85</v>
      </c>
    </row>
    <row r="117" s="2" customFormat="1" ht="16.5" customHeight="1">
      <c r="A117" s="39"/>
      <c r="B117" s="40"/>
      <c r="C117" s="213" t="s">
        <v>75</v>
      </c>
      <c r="D117" s="213" t="s">
        <v>174</v>
      </c>
      <c r="E117" s="214" t="s">
        <v>1205</v>
      </c>
      <c r="F117" s="215" t="s">
        <v>1206</v>
      </c>
      <c r="G117" s="216" t="s">
        <v>1192</v>
      </c>
      <c r="H117" s="217">
        <v>12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179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179</v>
      </c>
      <c r="BM117" s="224" t="s">
        <v>312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1206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12" customFormat="1" ht="22.8" customHeight="1">
      <c r="A119" s="12"/>
      <c r="B119" s="197"/>
      <c r="C119" s="198"/>
      <c r="D119" s="199" t="s">
        <v>74</v>
      </c>
      <c r="E119" s="211" t="s">
        <v>1185</v>
      </c>
      <c r="F119" s="211" t="s">
        <v>19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SUM(P120:P123)</f>
        <v>0</v>
      </c>
      <c r="Q119" s="205"/>
      <c r="R119" s="206">
        <f>SUM(R120:R123)</f>
        <v>0</v>
      </c>
      <c r="S119" s="205"/>
      <c r="T119" s="207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83</v>
      </c>
      <c r="AT119" s="209" t="s">
        <v>74</v>
      </c>
      <c r="AU119" s="209" t="s">
        <v>83</v>
      </c>
      <c r="AY119" s="208" t="s">
        <v>171</v>
      </c>
      <c r="BK119" s="210">
        <f>SUM(BK120:BK123)</f>
        <v>0</v>
      </c>
    </row>
    <row r="120" s="2" customFormat="1" ht="16.5" customHeight="1">
      <c r="A120" s="39"/>
      <c r="B120" s="40"/>
      <c r="C120" s="213" t="s">
        <v>75</v>
      </c>
      <c r="D120" s="213" t="s">
        <v>174</v>
      </c>
      <c r="E120" s="214" t="s">
        <v>1207</v>
      </c>
      <c r="F120" s="215" t="s">
        <v>1208</v>
      </c>
      <c r="G120" s="216" t="s">
        <v>1192</v>
      </c>
      <c r="H120" s="217">
        <v>2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179</v>
      </c>
      <c r="AT120" s="224" t="s">
        <v>174</v>
      </c>
      <c r="AU120" s="224" t="s">
        <v>85</v>
      </c>
      <c r="AY120" s="18" t="s">
        <v>171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179</v>
      </c>
      <c r="BM120" s="224" t="s">
        <v>323</v>
      </c>
    </row>
    <row r="121" s="2" customFormat="1">
      <c r="A121" s="39"/>
      <c r="B121" s="40"/>
      <c r="C121" s="41"/>
      <c r="D121" s="226" t="s">
        <v>181</v>
      </c>
      <c r="E121" s="41"/>
      <c r="F121" s="227" t="s">
        <v>1208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181</v>
      </c>
      <c r="AU121" s="18" t="s">
        <v>85</v>
      </c>
    </row>
    <row r="122" s="2" customFormat="1" ht="24.15" customHeight="1">
      <c r="A122" s="39"/>
      <c r="B122" s="40"/>
      <c r="C122" s="213" t="s">
        <v>75</v>
      </c>
      <c r="D122" s="213" t="s">
        <v>174</v>
      </c>
      <c r="E122" s="214" t="s">
        <v>1209</v>
      </c>
      <c r="F122" s="215" t="s">
        <v>1210</v>
      </c>
      <c r="G122" s="216" t="s">
        <v>1192</v>
      </c>
      <c r="H122" s="217">
        <v>43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179</v>
      </c>
      <c r="AT122" s="224" t="s">
        <v>174</v>
      </c>
      <c r="AU122" s="224" t="s">
        <v>85</v>
      </c>
      <c r="AY122" s="18" t="s">
        <v>171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179</v>
      </c>
      <c r="BM122" s="224" t="s">
        <v>336</v>
      </c>
    </row>
    <row r="123" s="2" customFormat="1">
      <c r="A123" s="39"/>
      <c r="B123" s="40"/>
      <c r="C123" s="41"/>
      <c r="D123" s="226" t="s">
        <v>181</v>
      </c>
      <c r="E123" s="41"/>
      <c r="F123" s="227" t="s">
        <v>1210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181</v>
      </c>
      <c r="AU123" s="18" t="s">
        <v>85</v>
      </c>
    </row>
    <row r="124" s="12" customFormat="1" ht="22.8" customHeight="1">
      <c r="A124" s="12"/>
      <c r="B124" s="197"/>
      <c r="C124" s="198"/>
      <c r="D124" s="199" t="s">
        <v>74</v>
      </c>
      <c r="E124" s="211" t="s">
        <v>1185</v>
      </c>
      <c r="F124" s="211" t="s">
        <v>19</v>
      </c>
      <c r="G124" s="198"/>
      <c r="H124" s="198"/>
      <c r="I124" s="201"/>
      <c r="J124" s="212">
        <f>BK124</f>
        <v>0</v>
      </c>
      <c r="K124" s="198"/>
      <c r="L124" s="203"/>
      <c r="M124" s="204"/>
      <c r="N124" s="205"/>
      <c r="O124" s="205"/>
      <c r="P124" s="206">
        <f>SUM(P125:P132)</f>
        <v>0</v>
      </c>
      <c r="Q124" s="205"/>
      <c r="R124" s="206">
        <f>SUM(R125:R132)</f>
        <v>0</v>
      </c>
      <c r="S124" s="205"/>
      <c r="T124" s="207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83</v>
      </c>
      <c r="AT124" s="209" t="s">
        <v>74</v>
      </c>
      <c r="AU124" s="209" t="s">
        <v>83</v>
      </c>
      <c r="AY124" s="208" t="s">
        <v>171</v>
      </c>
      <c r="BK124" s="210">
        <f>SUM(BK125:BK132)</f>
        <v>0</v>
      </c>
    </row>
    <row r="125" s="2" customFormat="1" ht="16.5" customHeight="1">
      <c r="A125" s="39"/>
      <c r="B125" s="40"/>
      <c r="C125" s="213" t="s">
        <v>75</v>
      </c>
      <c r="D125" s="213" t="s">
        <v>174</v>
      </c>
      <c r="E125" s="214" t="s">
        <v>1211</v>
      </c>
      <c r="F125" s="215" t="s">
        <v>1212</v>
      </c>
      <c r="G125" s="216" t="s">
        <v>1192</v>
      </c>
      <c r="H125" s="217">
        <v>20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179</v>
      </c>
      <c r="AT125" s="224" t="s">
        <v>174</v>
      </c>
      <c r="AU125" s="224" t="s">
        <v>85</v>
      </c>
      <c r="AY125" s="18" t="s">
        <v>171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179</v>
      </c>
      <c r="BM125" s="224" t="s">
        <v>349</v>
      </c>
    </row>
    <row r="126" s="2" customFormat="1">
      <c r="A126" s="39"/>
      <c r="B126" s="40"/>
      <c r="C126" s="41"/>
      <c r="D126" s="226" t="s">
        <v>181</v>
      </c>
      <c r="E126" s="41"/>
      <c r="F126" s="227" t="s">
        <v>1213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181</v>
      </c>
      <c r="AU126" s="18" t="s">
        <v>85</v>
      </c>
    </row>
    <row r="127" s="2" customFormat="1" ht="16.5" customHeight="1">
      <c r="A127" s="39"/>
      <c r="B127" s="40"/>
      <c r="C127" s="213" t="s">
        <v>75</v>
      </c>
      <c r="D127" s="213" t="s">
        <v>174</v>
      </c>
      <c r="E127" s="214" t="s">
        <v>1214</v>
      </c>
      <c r="F127" s="215" t="s">
        <v>1215</v>
      </c>
      <c r="G127" s="216" t="s">
        <v>1192</v>
      </c>
      <c r="H127" s="217">
        <v>20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46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179</v>
      </c>
      <c r="AT127" s="224" t="s">
        <v>174</v>
      </c>
      <c r="AU127" s="224" t="s">
        <v>85</v>
      </c>
      <c r="AY127" s="18" t="s">
        <v>171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179</v>
      </c>
      <c r="BM127" s="224" t="s">
        <v>364</v>
      </c>
    </row>
    <row r="128" s="2" customFormat="1">
      <c r="A128" s="39"/>
      <c r="B128" s="40"/>
      <c r="C128" s="41"/>
      <c r="D128" s="226" t="s">
        <v>181</v>
      </c>
      <c r="E128" s="41"/>
      <c r="F128" s="227" t="s">
        <v>1216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181</v>
      </c>
      <c r="AU128" s="18" t="s">
        <v>85</v>
      </c>
    </row>
    <row r="129" s="2" customFormat="1" ht="16.5" customHeight="1">
      <c r="A129" s="39"/>
      <c r="B129" s="40"/>
      <c r="C129" s="213" t="s">
        <v>75</v>
      </c>
      <c r="D129" s="213" t="s">
        <v>174</v>
      </c>
      <c r="E129" s="214" t="s">
        <v>1217</v>
      </c>
      <c r="F129" s="215" t="s">
        <v>1218</v>
      </c>
      <c r="G129" s="216" t="s">
        <v>1192</v>
      </c>
      <c r="H129" s="217">
        <v>20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179</v>
      </c>
      <c r="AT129" s="224" t="s">
        <v>174</v>
      </c>
      <c r="AU129" s="224" t="s">
        <v>85</v>
      </c>
      <c r="AY129" s="18" t="s">
        <v>171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179</v>
      </c>
      <c r="BM129" s="224" t="s">
        <v>377</v>
      </c>
    </row>
    <row r="130" s="2" customFormat="1">
      <c r="A130" s="39"/>
      <c r="B130" s="40"/>
      <c r="C130" s="41"/>
      <c r="D130" s="226" t="s">
        <v>181</v>
      </c>
      <c r="E130" s="41"/>
      <c r="F130" s="227" t="s">
        <v>1219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181</v>
      </c>
      <c r="AU130" s="18" t="s">
        <v>85</v>
      </c>
    </row>
    <row r="131" s="2" customFormat="1" ht="16.5" customHeight="1">
      <c r="A131" s="39"/>
      <c r="B131" s="40"/>
      <c r="C131" s="213" t="s">
        <v>75</v>
      </c>
      <c r="D131" s="213" t="s">
        <v>174</v>
      </c>
      <c r="E131" s="214" t="s">
        <v>1220</v>
      </c>
      <c r="F131" s="215" t="s">
        <v>1221</v>
      </c>
      <c r="G131" s="216" t="s">
        <v>1192</v>
      </c>
      <c r="H131" s="217">
        <v>20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46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179</v>
      </c>
      <c r="AT131" s="224" t="s">
        <v>174</v>
      </c>
      <c r="AU131" s="224" t="s">
        <v>85</v>
      </c>
      <c r="AY131" s="18" t="s">
        <v>171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179</v>
      </c>
      <c r="BM131" s="224" t="s">
        <v>286</v>
      </c>
    </row>
    <row r="132" s="2" customFormat="1">
      <c r="A132" s="39"/>
      <c r="B132" s="40"/>
      <c r="C132" s="41"/>
      <c r="D132" s="226" t="s">
        <v>181</v>
      </c>
      <c r="E132" s="41"/>
      <c r="F132" s="227" t="s">
        <v>1222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181</v>
      </c>
      <c r="AU132" s="18" t="s">
        <v>85</v>
      </c>
    </row>
    <row r="133" s="12" customFormat="1" ht="22.8" customHeight="1">
      <c r="A133" s="12"/>
      <c r="B133" s="197"/>
      <c r="C133" s="198"/>
      <c r="D133" s="199" t="s">
        <v>74</v>
      </c>
      <c r="E133" s="211" t="s">
        <v>1185</v>
      </c>
      <c r="F133" s="211" t="s">
        <v>19</v>
      </c>
      <c r="G133" s="198"/>
      <c r="H133" s="198"/>
      <c r="I133" s="201"/>
      <c r="J133" s="212">
        <f>BK133</f>
        <v>0</v>
      </c>
      <c r="K133" s="198"/>
      <c r="L133" s="203"/>
      <c r="M133" s="204"/>
      <c r="N133" s="205"/>
      <c r="O133" s="205"/>
      <c r="P133" s="206">
        <f>SUM(P134:P135)</f>
        <v>0</v>
      </c>
      <c r="Q133" s="205"/>
      <c r="R133" s="206">
        <f>SUM(R134:R135)</f>
        <v>0</v>
      </c>
      <c r="S133" s="205"/>
      <c r="T133" s="207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8" t="s">
        <v>83</v>
      </c>
      <c r="AT133" s="209" t="s">
        <v>74</v>
      </c>
      <c r="AU133" s="209" t="s">
        <v>83</v>
      </c>
      <c r="AY133" s="208" t="s">
        <v>171</v>
      </c>
      <c r="BK133" s="210">
        <f>SUM(BK134:BK135)</f>
        <v>0</v>
      </c>
    </row>
    <row r="134" s="2" customFormat="1" ht="16.5" customHeight="1">
      <c r="A134" s="39"/>
      <c r="B134" s="40"/>
      <c r="C134" s="213" t="s">
        <v>75</v>
      </c>
      <c r="D134" s="213" t="s">
        <v>174</v>
      </c>
      <c r="E134" s="214" t="s">
        <v>1223</v>
      </c>
      <c r="F134" s="215" t="s">
        <v>1224</v>
      </c>
      <c r="G134" s="216" t="s">
        <v>1225</v>
      </c>
      <c r="H134" s="217">
        <v>43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179</v>
      </c>
      <c r="AT134" s="224" t="s">
        <v>174</v>
      </c>
      <c r="AU134" s="224" t="s">
        <v>85</v>
      </c>
      <c r="AY134" s="18" t="s">
        <v>171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179</v>
      </c>
      <c r="BM134" s="224" t="s">
        <v>406</v>
      </c>
    </row>
    <row r="135" s="2" customFormat="1">
      <c r="A135" s="39"/>
      <c r="B135" s="40"/>
      <c r="C135" s="41"/>
      <c r="D135" s="226" t="s">
        <v>181</v>
      </c>
      <c r="E135" s="41"/>
      <c r="F135" s="227" t="s">
        <v>1224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181</v>
      </c>
      <c r="AU135" s="18" t="s">
        <v>85</v>
      </c>
    </row>
    <row r="136" s="12" customFormat="1" ht="22.8" customHeight="1">
      <c r="A136" s="12"/>
      <c r="B136" s="197"/>
      <c r="C136" s="198"/>
      <c r="D136" s="199" t="s">
        <v>74</v>
      </c>
      <c r="E136" s="211" t="s">
        <v>1185</v>
      </c>
      <c r="F136" s="211" t="s">
        <v>19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SUM(P137:P140)</f>
        <v>0</v>
      </c>
      <c r="Q136" s="205"/>
      <c r="R136" s="206">
        <f>SUM(R137:R140)</f>
        <v>0</v>
      </c>
      <c r="S136" s="205"/>
      <c r="T136" s="207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83</v>
      </c>
      <c r="AT136" s="209" t="s">
        <v>74</v>
      </c>
      <c r="AU136" s="209" t="s">
        <v>83</v>
      </c>
      <c r="AY136" s="208" t="s">
        <v>171</v>
      </c>
      <c r="BK136" s="210">
        <f>SUM(BK137:BK140)</f>
        <v>0</v>
      </c>
    </row>
    <row r="137" s="2" customFormat="1" ht="16.5" customHeight="1">
      <c r="A137" s="39"/>
      <c r="B137" s="40"/>
      <c r="C137" s="213" t="s">
        <v>75</v>
      </c>
      <c r="D137" s="213" t="s">
        <v>174</v>
      </c>
      <c r="E137" s="214" t="s">
        <v>1226</v>
      </c>
      <c r="F137" s="215" t="s">
        <v>1227</v>
      </c>
      <c r="G137" s="216" t="s">
        <v>1192</v>
      </c>
      <c r="H137" s="217">
        <v>2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179</v>
      </c>
      <c r="AT137" s="224" t="s">
        <v>174</v>
      </c>
      <c r="AU137" s="224" t="s">
        <v>85</v>
      </c>
      <c r="AY137" s="18" t="s">
        <v>171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179</v>
      </c>
      <c r="BM137" s="224" t="s">
        <v>420</v>
      </c>
    </row>
    <row r="138" s="2" customFormat="1">
      <c r="A138" s="39"/>
      <c r="B138" s="40"/>
      <c r="C138" s="41"/>
      <c r="D138" s="226" t="s">
        <v>181</v>
      </c>
      <c r="E138" s="41"/>
      <c r="F138" s="227" t="s">
        <v>1227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181</v>
      </c>
      <c r="AU138" s="18" t="s">
        <v>85</v>
      </c>
    </row>
    <row r="139" s="2" customFormat="1" ht="16.5" customHeight="1">
      <c r="A139" s="39"/>
      <c r="B139" s="40"/>
      <c r="C139" s="213" t="s">
        <v>75</v>
      </c>
      <c r="D139" s="213" t="s">
        <v>174</v>
      </c>
      <c r="E139" s="214" t="s">
        <v>1228</v>
      </c>
      <c r="F139" s="215" t="s">
        <v>1229</v>
      </c>
      <c r="G139" s="216" t="s">
        <v>1192</v>
      </c>
      <c r="H139" s="217">
        <v>2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179</v>
      </c>
      <c r="AT139" s="224" t="s">
        <v>174</v>
      </c>
      <c r="AU139" s="224" t="s">
        <v>85</v>
      </c>
      <c r="AY139" s="18" t="s">
        <v>171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179</v>
      </c>
      <c r="BM139" s="224" t="s">
        <v>432</v>
      </c>
    </row>
    <row r="140" s="2" customFormat="1">
      <c r="A140" s="39"/>
      <c r="B140" s="40"/>
      <c r="C140" s="41"/>
      <c r="D140" s="226" t="s">
        <v>181</v>
      </c>
      <c r="E140" s="41"/>
      <c r="F140" s="227" t="s">
        <v>1229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181</v>
      </c>
      <c r="AU140" s="18" t="s">
        <v>85</v>
      </c>
    </row>
    <row r="141" s="12" customFormat="1" ht="22.8" customHeight="1">
      <c r="A141" s="12"/>
      <c r="B141" s="197"/>
      <c r="C141" s="198"/>
      <c r="D141" s="199" t="s">
        <v>74</v>
      </c>
      <c r="E141" s="211" t="s">
        <v>1185</v>
      </c>
      <c r="F141" s="211" t="s">
        <v>19</v>
      </c>
      <c r="G141" s="198"/>
      <c r="H141" s="198"/>
      <c r="I141" s="201"/>
      <c r="J141" s="212">
        <f>BK141</f>
        <v>0</v>
      </c>
      <c r="K141" s="198"/>
      <c r="L141" s="203"/>
      <c r="M141" s="204"/>
      <c r="N141" s="205"/>
      <c r="O141" s="205"/>
      <c r="P141" s="206">
        <f>SUM(P142:P153)</f>
        <v>0</v>
      </c>
      <c r="Q141" s="205"/>
      <c r="R141" s="206">
        <f>SUM(R142:R153)</f>
        <v>0</v>
      </c>
      <c r="S141" s="205"/>
      <c r="T141" s="207">
        <f>SUM(T142:T153)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8" t="s">
        <v>83</v>
      </c>
      <c r="AT141" s="209" t="s">
        <v>74</v>
      </c>
      <c r="AU141" s="209" t="s">
        <v>83</v>
      </c>
      <c r="AY141" s="208" t="s">
        <v>171</v>
      </c>
      <c r="BK141" s="210">
        <f>SUM(BK142:BK153)</f>
        <v>0</v>
      </c>
    </row>
    <row r="142" s="2" customFormat="1" ht="24.15" customHeight="1">
      <c r="A142" s="39"/>
      <c r="B142" s="40"/>
      <c r="C142" s="213" t="s">
        <v>75</v>
      </c>
      <c r="D142" s="213" t="s">
        <v>174</v>
      </c>
      <c r="E142" s="214" t="s">
        <v>1230</v>
      </c>
      <c r="F142" s="215" t="s">
        <v>1231</v>
      </c>
      <c r="G142" s="216" t="s">
        <v>1192</v>
      </c>
      <c r="H142" s="217">
        <v>3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179</v>
      </c>
      <c r="AT142" s="224" t="s">
        <v>174</v>
      </c>
      <c r="AU142" s="224" t="s">
        <v>85</v>
      </c>
      <c r="AY142" s="18" t="s">
        <v>171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179</v>
      </c>
      <c r="BM142" s="224" t="s">
        <v>441</v>
      </c>
    </row>
    <row r="143" s="2" customFormat="1">
      <c r="A143" s="39"/>
      <c r="B143" s="40"/>
      <c r="C143" s="41"/>
      <c r="D143" s="226" t="s">
        <v>181</v>
      </c>
      <c r="E143" s="41"/>
      <c r="F143" s="227" t="s">
        <v>1231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181</v>
      </c>
      <c r="AU143" s="18" t="s">
        <v>85</v>
      </c>
    </row>
    <row r="144" s="2" customFormat="1" ht="16.5" customHeight="1">
      <c r="A144" s="39"/>
      <c r="B144" s="40"/>
      <c r="C144" s="213" t="s">
        <v>75</v>
      </c>
      <c r="D144" s="213" t="s">
        <v>174</v>
      </c>
      <c r="E144" s="214" t="s">
        <v>1232</v>
      </c>
      <c r="F144" s="215" t="s">
        <v>1233</v>
      </c>
      <c r="G144" s="216" t="s">
        <v>1192</v>
      </c>
      <c r="H144" s="217">
        <v>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179</v>
      </c>
      <c r="AT144" s="224" t="s">
        <v>174</v>
      </c>
      <c r="AU144" s="224" t="s">
        <v>85</v>
      </c>
      <c r="AY144" s="18" t="s">
        <v>171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179</v>
      </c>
      <c r="BM144" s="224" t="s">
        <v>457</v>
      </c>
    </row>
    <row r="145" s="2" customFormat="1">
      <c r="A145" s="39"/>
      <c r="B145" s="40"/>
      <c r="C145" s="41"/>
      <c r="D145" s="226" t="s">
        <v>181</v>
      </c>
      <c r="E145" s="41"/>
      <c r="F145" s="227" t="s">
        <v>1233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181</v>
      </c>
      <c r="AU145" s="18" t="s">
        <v>85</v>
      </c>
    </row>
    <row r="146" s="2" customFormat="1" ht="16.5" customHeight="1">
      <c r="A146" s="39"/>
      <c r="B146" s="40"/>
      <c r="C146" s="213" t="s">
        <v>75</v>
      </c>
      <c r="D146" s="213" t="s">
        <v>174</v>
      </c>
      <c r="E146" s="214" t="s">
        <v>1234</v>
      </c>
      <c r="F146" s="215" t="s">
        <v>1235</v>
      </c>
      <c r="G146" s="216" t="s">
        <v>1192</v>
      </c>
      <c r="H146" s="217">
        <v>2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46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179</v>
      </c>
      <c r="AT146" s="224" t="s">
        <v>174</v>
      </c>
      <c r="AU146" s="224" t="s">
        <v>85</v>
      </c>
      <c r="AY146" s="18" t="s">
        <v>171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179</v>
      </c>
      <c r="BM146" s="224" t="s">
        <v>468</v>
      </c>
    </row>
    <row r="147" s="2" customFormat="1">
      <c r="A147" s="39"/>
      <c r="B147" s="40"/>
      <c r="C147" s="41"/>
      <c r="D147" s="226" t="s">
        <v>181</v>
      </c>
      <c r="E147" s="41"/>
      <c r="F147" s="227" t="s">
        <v>1235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181</v>
      </c>
      <c r="AU147" s="18" t="s">
        <v>85</v>
      </c>
    </row>
    <row r="148" s="2" customFormat="1" ht="16.5" customHeight="1">
      <c r="A148" s="39"/>
      <c r="B148" s="40"/>
      <c r="C148" s="213" t="s">
        <v>75</v>
      </c>
      <c r="D148" s="213" t="s">
        <v>174</v>
      </c>
      <c r="E148" s="214" t="s">
        <v>1236</v>
      </c>
      <c r="F148" s="215" t="s">
        <v>1237</v>
      </c>
      <c r="G148" s="216" t="s">
        <v>1192</v>
      </c>
      <c r="H148" s="217">
        <v>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179</v>
      </c>
      <c r="AT148" s="224" t="s">
        <v>174</v>
      </c>
      <c r="AU148" s="224" t="s">
        <v>85</v>
      </c>
      <c r="AY148" s="18" t="s">
        <v>171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179</v>
      </c>
      <c r="BM148" s="224" t="s">
        <v>479</v>
      </c>
    </row>
    <row r="149" s="2" customFormat="1">
      <c r="A149" s="39"/>
      <c r="B149" s="40"/>
      <c r="C149" s="41"/>
      <c r="D149" s="226" t="s">
        <v>181</v>
      </c>
      <c r="E149" s="41"/>
      <c r="F149" s="227" t="s">
        <v>1237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181</v>
      </c>
      <c r="AU149" s="18" t="s">
        <v>85</v>
      </c>
    </row>
    <row r="150" s="2" customFormat="1" ht="16.5" customHeight="1">
      <c r="A150" s="39"/>
      <c r="B150" s="40"/>
      <c r="C150" s="213" t="s">
        <v>75</v>
      </c>
      <c r="D150" s="213" t="s">
        <v>174</v>
      </c>
      <c r="E150" s="214" t="s">
        <v>1238</v>
      </c>
      <c r="F150" s="215" t="s">
        <v>1239</v>
      </c>
      <c r="G150" s="216" t="s">
        <v>1192</v>
      </c>
      <c r="H150" s="217">
        <v>1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46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179</v>
      </c>
      <c r="AT150" s="224" t="s">
        <v>174</v>
      </c>
      <c r="AU150" s="224" t="s">
        <v>85</v>
      </c>
      <c r="AY150" s="18" t="s">
        <v>171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83</v>
      </c>
      <c r="BK150" s="225">
        <f>ROUND(I150*H150,2)</f>
        <v>0</v>
      </c>
      <c r="BL150" s="18" t="s">
        <v>179</v>
      </c>
      <c r="BM150" s="224" t="s">
        <v>488</v>
      </c>
    </row>
    <row r="151" s="2" customFormat="1">
      <c r="A151" s="39"/>
      <c r="B151" s="40"/>
      <c r="C151" s="41"/>
      <c r="D151" s="226" t="s">
        <v>181</v>
      </c>
      <c r="E151" s="41"/>
      <c r="F151" s="227" t="s">
        <v>1239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181</v>
      </c>
      <c r="AU151" s="18" t="s">
        <v>85</v>
      </c>
    </row>
    <row r="152" s="2" customFormat="1" ht="16.5" customHeight="1">
      <c r="A152" s="39"/>
      <c r="B152" s="40"/>
      <c r="C152" s="213" t="s">
        <v>75</v>
      </c>
      <c r="D152" s="213" t="s">
        <v>174</v>
      </c>
      <c r="E152" s="214" t="s">
        <v>1240</v>
      </c>
      <c r="F152" s="215" t="s">
        <v>1241</v>
      </c>
      <c r="G152" s="216" t="s">
        <v>1192</v>
      </c>
      <c r="H152" s="217">
        <v>1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179</v>
      </c>
      <c r="AT152" s="224" t="s">
        <v>174</v>
      </c>
      <c r="AU152" s="224" t="s">
        <v>85</v>
      </c>
      <c r="AY152" s="18" t="s">
        <v>171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179</v>
      </c>
      <c r="BM152" s="224" t="s">
        <v>499</v>
      </c>
    </row>
    <row r="153" s="2" customFormat="1">
      <c r="A153" s="39"/>
      <c r="B153" s="40"/>
      <c r="C153" s="41"/>
      <c r="D153" s="226" t="s">
        <v>181</v>
      </c>
      <c r="E153" s="41"/>
      <c r="F153" s="227" t="s">
        <v>1241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181</v>
      </c>
      <c r="AU153" s="18" t="s">
        <v>85</v>
      </c>
    </row>
    <row r="154" s="12" customFormat="1" ht="22.8" customHeight="1">
      <c r="A154" s="12"/>
      <c r="B154" s="197"/>
      <c r="C154" s="198"/>
      <c r="D154" s="199" t="s">
        <v>74</v>
      </c>
      <c r="E154" s="211" t="s">
        <v>1242</v>
      </c>
      <c r="F154" s="211" t="s">
        <v>1242</v>
      </c>
      <c r="G154" s="198"/>
      <c r="H154" s="198"/>
      <c r="I154" s="201"/>
      <c r="J154" s="212">
        <f>BK154</f>
        <v>0</v>
      </c>
      <c r="K154" s="198"/>
      <c r="L154" s="203"/>
      <c r="M154" s="204"/>
      <c r="N154" s="205"/>
      <c r="O154" s="205"/>
      <c r="P154" s="206">
        <f>SUM(P155:P162)</f>
        <v>0</v>
      </c>
      <c r="Q154" s="205"/>
      <c r="R154" s="206">
        <f>SUM(R155:R162)</f>
        <v>0</v>
      </c>
      <c r="S154" s="205"/>
      <c r="T154" s="207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8" t="s">
        <v>83</v>
      </c>
      <c r="AT154" s="209" t="s">
        <v>74</v>
      </c>
      <c r="AU154" s="209" t="s">
        <v>83</v>
      </c>
      <c r="AY154" s="208" t="s">
        <v>171</v>
      </c>
      <c r="BK154" s="210">
        <f>SUM(BK155:BK162)</f>
        <v>0</v>
      </c>
    </row>
    <row r="155" s="2" customFormat="1" ht="16.5" customHeight="1">
      <c r="A155" s="39"/>
      <c r="B155" s="40"/>
      <c r="C155" s="213" t="s">
        <v>75</v>
      </c>
      <c r="D155" s="213" t="s">
        <v>174</v>
      </c>
      <c r="E155" s="214" t="s">
        <v>1243</v>
      </c>
      <c r="F155" s="215" t="s">
        <v>1244</v>
      </c>
      <c r="G155" s="216" t="s">
        <v>1192</v>
      </c>
      <c r="H155" s="217">
        <v>1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46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179</v>
      </c>
      <c r="AT155" s="224" t="s">
        <v>174</v>
      </c>
      <c r="AU155" s="224" t="s">
        <v>85</v>
      </c>
      <c r="AY155" s="18" t="s">
        <v>171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179</v>
      </c>
      <c r="BM155" s="224" t="s">
        <v>513</v>
      </c>
    </row>
    <row r="156" s="2" customFormat="1">
      <c r="A156" s="39"/>
      <c r="B156" s="40"/>
      <c r="C156" s="41"/>
      <c r="D156" s="226" t="s">
        <v>181</v>
      </c>
      <c r="E156" s="41"/>
      <c r="F156" s="227" t="s">
        <v>1244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181</v>
      </c>
      <c r="AU156" s="18" t="s">
        <v>85</v>
      </c>
    </row>
    <row r="157" s="2" customFormat="1" ht="16.5" customHeight="1">
      <c r="A157" s="39"/>
      <c r="B157" s="40"/>
      <c r="C157" s="213" t="s">
        <v>75</v>
      </c>
      <c r="D157" s="213" t="s">
        <v>174</v>
      </c>
      <c r="E157" s="214" t="s">
        <v>1245</v>
      </c>
      <c r="F157" s="215" t="s">
        <v>1246</v>
      </c>
      <c r="G157" s="216" t="s">
        <v>1192</v>
      </c>
      <c r="H157" s="217">
        <v>1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46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179</v>
      </c>
      <c r="AT157" s="224" t="s">
        <v>174</v>
      </c>
      <c r="AU157" s="224" t="s">
        <v>85</v>
      </c>
      <c r="AY157" s="18" t="s">
        <v>171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179</v>
      </c>
      <c r="BM157" s="224" t="s">
        <v>525</v>
      </c>
    </row>
    <row r="158" s="2" customFormat="1">
      <c r="A158" s="39"/>
      <c r="B158" s="40"/>
      <c r="C158" s="41"/>
      <c r="D158" s="226" t="s">
        <v>181</v>
      </c>
      <c r="E158" s="41"/>
      <c r="F158" s="227" t="s">
        <v>1246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181</v>
      </c>
      <c r="AU158" s="18" t="s">
        <v>85</v>
      </c>
    </row>
    <row r="159" s="2" customFormat="1" ht="16.5" customHeight="1">
      <c r="A159" s="39"/>
      <c r="B159" s="40"/>
      <c r="C159" s="213" t="s">
        <v>75</v>
      </c>
      <c r="D159" s="213" t="s">
        <v>174</v>
      </c>
      <c r="E159" s="214" t="s">
        <v>1247</v>
      </c>
      <c r="F159" s="215" t="s">
        <v>1248</v>
      </c>
      <c r="G159" s="216" t="s">
        <v>1192</v>
      </c>
      <c r="H159" s="217">
        <v>1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46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179</v>
      </c>
      <c r="AT159" s="224" t="s">
        <v>174</v>
      </c>
      <c r="AU159" s="224" t="s">
        <v>85</v>
      </c>
      <c r="AY159" s="18" t="s">
        <v>171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179</v>
      </c>
      <c r="BM159" s="224" t="s">
        <v>535</v>
      </c>
    </row>
    <row r="160" s="2" customFormat="1">
      <c r="A160" s="39"/>
      <c r="B160" s="40"/>
      <c r="C160" s="41"/>
      <c r="D160" s="226" t="s">
        <v>181</v>
      </c>
      <c r="E160" s="41"/>
      <c r="F160" s="227" t="s">
        <v>1248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181</v>
      </c>
      <c r="AU160" s="18" t="s">
        <v>85</v>
      </c>
    </row>
    <row r="161" s="2" customFormat="1" ht="16.5" customHeight="1">
      <c r="A161" s="39"/>
      <c r="B161" s="40"/>
      <c r="C161" s="213" t="s">
        <v>75</v>
      </c>
      <c r="D161" s="213" t="s">
        <v>174</v>
      </c>
      <c r="E161" s="214" t="s">
        <v>1249</v>
      </c>
      <c r="F161" s="215" t="s">
        <v>1250</v>
      </c>
      <c r="G161" s="216" t="s">
        <v>490</v>
      </c>
      <c r="H161" s="217">
        <v>1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179</v>
      </c>
      <c r="AT161" s="224" t="s">
        <v>174</v>
      </c>
      <c r="AU161" s="224" t="s">
        <v>85</v>
      </c>
      <c r="AY161" s="18" t="s">
        <v>171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83</v>
      </c>
      <c r="BK161" s="225">
        <f>ROUND(I161*H161,2)</f>
        <v>0</v>
      </c>
      <c r="BL161" s="18" t="s">
        <v>179</v>
      </c>
      <c r="BM161" s="224" t="s">
        <v>550</v>
      </c>
    </row>
    <row r="162" s="2" customFormat="1">
      <c r="A162" s="39"/>
      <c r="B162" s="40"/>
      <c r="C162" s="41"/>
      <c r="D162" s="226" t="s">
        <v>181</v>
      </c>
      <c r="E162" s="41"/>
      <c r="F162" s="227" t="s">
        <v>1250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181</v>
      </c>
      <c r="AU162" s="18" t="s">
        <v>85</v>
      </c>
    </row>
    <row r="163" s="12" customFormat="1" ht="22.8" customHeight="1">
      <c r="A163" s="12"/>
      <c r="B163" s="197"/>
      <c r="C163" s="198"/>
      <c r="D163" s="199" t="s">
        <v>74</v>
      </c>
      <c r="E163" s="211" t="s">
        <v>131</v>
      </c>
      <c r="F163" s="211" t="s">
        <v>131</v>
      </c>
      <c r="G163" s="198"/>
      <c r="H163" s="198"/>
      <c r="I163" s="201"/>
      <c r="J163" s="212">
        <f>BK163</f>
        <v>0</v>
      </c>
      <c r="K163" s="198"/>
      <c r="L163" s="203"/>
      <c r="M163" s="204"/>
      <c r="N163" s="205"/>
      <c r="O163" s="205"/>
      <c r="P163" s="206">
        <f>SUM(P164:P169)</f>
        <v>0</v>
      </c>
      <c r="Q163" s="205"/>
      <c r="R163" s="206">
        <f>SUM(R164:R169)</f>
        <v>0</v>
      </c>
      <c r="S163" s="205"/>
      <c r="T163" s="207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211</v>
      </c>
      <c r="AT163" s="209" t="s">
        <v>74</v>
      </c>
      <c r="AU163" s="209" t="s">
        <v>83</v>
      </c>
      <c r="AY163" s="208" t="s">
        <v>171</v>
      </c>
      <c r="BK163" s="210">
        <f>SUM(BK164:BK169)</f>
        <v>0</v>
      </c>
    </row>
    <row r="164" s="2" customFormat="1" ht="16.5" customHeight="1">
      <c r="A164" s="39"/>
      <c r="B164" s="40"/>
      <c r="C164" s="213" t="s">
        <v>75</v>
      </c>
      <c r="D164" s="213" t="s">
        <v>174</v>
      </c>
      <c r="E164" s="214" t="s">
        <v>1251</v>
      </c>
      <c r="F164" s="215" t="s">
        <v>1252</v>
      </c>
      <c r="G164" s="216" t="s">
        <v>1192</v>
      </c>
      <c r="H164" s="217">
        <v>1</v>
      </c>
      <c r="I164" s="218"/>
      <c r="J164" s="219">
        <f>ROUND(I164*H164,2)</f>
        <v>0</v>
      </c>
      <c r="K164" s="215" t="s">
        <v>19</v>
      </c>
      <c r="L164" s="45"/>
      <c r="M164" s="220" t="s">
        <v>19</v>
      </c>
      <c r="N164" s="221" t="s">
        <v>46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179</v>
      </c>
      <c r="AT164" s="224" t="s">
        <v>174</v>
      </c>
      <c r="AU164" s="224" t="s">
        <v>85</v>
      </c>
      <c r="AY164" s="18" t="s">
        <v>171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179</v>
      </c>
      <c r="BM164" s="224" t="s">
        <v>562</v>
      </c>
    </row>
    <row r="165" s="2" customFormat="1">
      <c r="A165" s="39"/>
      <c r="B165" s="40"/>
      <c r="C165" s="41"/>
      <c r="D165" s="226" t="s">
        <v>181</v>
      </c>
      <c r="E165" s="41"/>
      <c r="F165" s="227" t="s">
        <v>1252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181</v>
      </c>
      <c r="AU165" s="18" t="s">
        <v>85</v>
      </c>
    </row>
    <row r="166" s="2" customFormat="1" ht="16.5" customHeight="1">
      <c r="A166" s="39"/>
      <c r="B166" s="40"/>
      <c r="C166" s="213" t="s">
        <v>75</v>
      </c>
      <c r="D166" s="213" t="s">
        <v>174</v>
      </c>
      <c r="E166" s="214" t="s">
        <v>1253</v>
      </c>
      <c r="F166" s="215" t="s">
        <v>1254</v>
      </c>
      <c r="G166" s="216" t="s">
        <v>490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46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179</v>
      </c>
      <c r="AT166" s="224" t="s">
        <v>174</v>
      </c>
      <c r="AU166" s="224" t="s">
        <v>85</v>
      </c>
      <c r="AY166" s="18" t="s">
        <v>171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179</v>
      </c>
      <c r="BM166" s="224" t="s">
        <v>574</v>
      </c>
    </row>
    <row r="167" s="2" customFormat="1">
      <c r="A167" s="39"/>
      <c r="B167" s="40"/>
      <c r="C167" s="41"/>
      <c r="D167" s="226" t="s">
        <v>181</v>
      </c>
      <c r="E167" s="41"/>
      <c r="F167" s="227" t="s">
        <v>1254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181</v>
      </c>
      <c r="AU167" s="18" t="s">
        <v>85</v>
      </c>
    </row>
    <row r="168" s="2" customFormat="1" ht="16.5" customHeight="1">
      <c r="A168" s="39"/>
      <c r="B168" s="40"/>
      <c r="C168" s="213" t="s">
        <v>75</v>
      </c>
      <c r="D168" s="213" t="s">
        <v>174</v>
      </c>
      <c r="E168" s="214" t="s">
        <v>1255</v>
      </c>
      <c r="F168" s="215" t="s">
        <v>1256</v>
      </c>
      <c r="G168" s="216" t="s">
        <v>490</v>
      </c>
      <c r="H168" s="217">
        <v>1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46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179</v>
      </c>
      <c r="AT168" s="224" t="s">
        <v>174</v>
      </c>
      <c r="AU168" s="224" t="s">
        <v>85</v>
      </c>
      <c r="AY168" s="18" t="s">
        <v>171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179</v>
      </c>
      <c r="BM168" s="224" t="s">
        <v>586</v>
      </c>
    </row>
    <row r="169" s="2" customFormat="1">
      <c r="A169" s="39"/>
      <c r="B169" s="40"/>
      <c r="C169" s="41"/>
      <c r="D169" s="226" t="s">
        <v>181</v>
      </c>
      <c r="E169" s="41"/>
      <c r="F169" s="227" t="s">
        <v>1256</v>
      </c>
      <c r="G169" s="41"/>
      <c r="H169" s="41"/>
      <c r="I169" s="228"/>
      <c r="J169" s="41"/>
      <c r="K169" s="41"/>
      <c r="L169" s="45"/>
      <c r="M169" s="272"/>
      <c r="N169" s="273"/>
      <c r="O169" s="274"/>
      <c r="P169" s="274"/>
      <c r="Q169" s="274"/>
      <c r="R169" s="274"/>
      <c r="S169" s="274"/>
      <c r="T169" s="275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181</v>
      </c>
      <c r="AU169" s="18" t="s">
        <v>85</v>
      </c>
    </row>
    <row r="170" s="2" customFormat="1" ht="6.96" customHeight="1">
      <c r="A170" s="39"/>
      <c r="B170" s="60"/>
      <c r="C170" s="61"/>
      <c r="D170" s="61"/>
      <c r="E170" s="61"/>
      <c r="F170" s="61"/>
      <c r="G170" s="61"/>
      <c r="H170" s="61"/>
      <c r="I170" s="61"/>
      <c r="J170" s="61"/>
      <c r="K170" s="61"/>
      <c r="L170" s="45"/>
      <c r="M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</row>
  </sheetData>
  <sheetProtection sheet="1" autoFilter="0" formatColumns="0" formatRows="0" objects="1" scenarios="1" spinCount="100000" saltValue="xSXhG5CElee4PM9QJMJwYLEIdsWA28P+k360abGGuRfUR19GC6nbsdxfqPYTayiktyxfSXO8IF/Yy6cqX5XP7Q==" hashValue="fbBaatJlndf8sXqT6ZkbFtW3nmhnAX0J7qxme+Swz/yA9WyEZK3CsJKA21XeDUkrZjv6Wh/R92v+hEGzAFmSMg==" algorithmName="SHA-512" password="CC35"/>
  <autoFilter ref="C94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1178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1257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ROUND(J89,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ROUND((SUM(BE89:BE111)),  2)</f>
        <v>0</v>
      </c>
      <c r="G35" s="39"/>
      <c r="H35" s="39"/>
      <c r="I35" s="158">
        <v>0.20999999999999999</v>
      </c>
      <c r="J35" s="157">
        <f>ROUND(((SUM(BE89:BE111))*I35),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ROUND((SUM(BF89:BF111)),  2)</f>
        <v>0</v>
      </c>
      <c r="G36" s="39"/>
      <c r="H36" s="39"/>
      <c r="I36" s="158">
        <v>0.12</v>
      </c>
      <c r="J36" s="157">
        <f>ROUND(((SUM(BF89:BF111))*I36),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ROUND((SUM(BG89:BG111)),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ROUND((SUM(BH89:BH111)),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ROUND((SUM(BI89:BI111)),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04.2 - IP KAM+VDT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J89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1258</v>
      </c>
      <c r="E64" s="178"/>
      <c r="F64" s="178"/>
      <c r="G64" s="178"/>
      <c r="H64" s="178"/>
      <c r="I64" s="178"/>
      <c r="J64" s="179">
        <f>J90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1259</v>
      </c>
      <c r="E65" s="183"/>
      <c r="F65" s="183"/>
      <c r="G65" s="183"/>
      <c r="H65" s="183"/>
      <c r="I65" s="183"/>
      <c r="J65" s="184">
        <f>J91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1260</v>
      </c>
      <c r="E66" s="183"/>
      <c r="F66" s="183"/>
      <c r="G66" s="183"/>
      <c r="H66" s="183"/>
      <c r="I66" s="183"/>
      <c r="J66" s="184">
        <f>J94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1183</v>
      </c>
      <c r="E67" s="183"/>
      <c r="F67" s="183"/>
      <c r="G67" s="183"/>
      <c r="H67" s="183"/>
      <c r="I67" s="183"/>
      <c r="J67" s="184">
        <f>J105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156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70" t="str">
        <f>E7</f>
        <v>Expektace_03_25</v>
      </c>
      <c r="F77" s="33"/>
      <c r="G77" s="33"/>
      <c r="H77" s="33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2" customHeight="1">
      <c r="B78" s="22"/>
      <c r="C78" s="33" t="s">
        <v>134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9"/>
      <c r="B79" s="40"/>
      <c r="C79" s="41"/>
      <c r="D79" s="41"/>
      <c r="E79" s="170" t="s">
        <v>1178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1128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E11</f>
        <v>04.2 - IP KAM+VDT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F14</f>
        <v>parc.č. 650/40, 650/39, 650/38</v>
      </c>
      <c r="G83" s="41"/>
      <c r="H83" s="41"/>
      <c r="I83" s="33" t="s">
        <v>23</v>
      </c>
      <c r="J83" s="73" t="str">
        <f>IF(J14="","",J14)</f>
        <v>18. 6. 2024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E17</f>
        <v>Nemocnice ve Frýdku-Místku, p.o.</v>
      </c>
      <c r="G85" s="41"/>
      <c r="H85" s="41"/>
      <c r="I85" s="33" t="s">
        <v>32</v>
      </c>
      <c r="J85" s="37" t="str">
        <f>E23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30</v>
      </c>
      <c r="D86" s="41"/>
      <c r="E86" s="41"/>
      <c r="F86" s="28" t="str">
        <f>IF(E20="","",E20)</f>
        <v>Vyplň údaj</v>
      </c>
      <c r="G86" s="41"/>
      <c r="H86" s="41"/>
      <c r="I86" s="33" t="s">
        <v>35</v>
      </c>
      <c r="J86" s="37" t="str">
        <f>E26</f>
        <v>Amun Pro s.r.o.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86"/>
      <c r="B88" s="187"/>
      <c r="C88" s="188" t="s">
        <v>157</v>
      </c>
      <c r="D88" s="189" t="s">
        <v>60</v>
      </c>
      <c r="E88" s="189" t="s">
        <v>56</v>
      </c>
      <c r="F88" s="189" t="s">
        <v>57</v>
      </c>
      <c r="G88" s="189" t="s">
        <v>158</v>
      </c>
      <c r="H88" s="189" t="s">
        <v>159</v>
      </c>
      <c r="I88" s="189" t="s">
        <v>160</v>
      </c>
      <c r="J88" s="189" t="s">
        <v>138</v>
      </c>
      <c r="K88" s="190" t="s">
        <v>161</v>
      </c>
      <c r="L88" s="191"/>
      <c r="M88" s="93" t="s">
        <v>19</v>
      </c>
      <c r="N88" s="94" t="s">
        <v>45</v>
      </c>
      <c r="O88" s="94" t="s">
        <v>162</v>
      </c>
      <c r="P88" s="94" t="s">
        <v>163</v>
      </c>
      <c r="Q88" s="94" t="s">
        <v>164</v>
      </c>
      <c r="R88" s="94" t="s">
        <v>165</v>
      </c>
      <c r="S88" s="94" t="s">
        <v>166</v>
      </c>
      <c r="T88" s="95" t="s">
        <v>167</v>
      </c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</row>
    <row r="89" s="2" customFormat="1" ht="22.8" customHeight="1">
      <c r="A89" s="39"/>
      <c r="B89" s="40"/>
      <c r="C89" s="100" t="s">
        <v>168</v>
      </c>
      <c r="D89" s="41"/>
      <c r="E89" s="41"/>
      <c r="F89" s="41"/>
      <c r="G89" s="41"/>
      <c r="H89" s="41"/>
      <c r="I89" s="41"/>
      <c r="J89" s="192">
        <f>BK89</f>
        <v>0</v>
      </c>
      <c r="K89" s="41"/>
      <c r="L89" s="45"/>
      <c r="M89" s="96"/>
      <c r="N89" s="193"/>
      <c r="O89" s="97"/>
      <c r="P89" s="194">
        <f>P90</f>
        <v>0</v>
      </c>
      <c r="Q89" s="97"/>
      <c r="R89" s="194">
        <f>R90</f>
        <v>0</v>
      </c>
      <c r="S89" s="97"/>
      <c r="T89" s="195">
        <f>T90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139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74</v>
      </c>
      <c r="E90" s="200" t="s">
        <v>1261</v>
      </c>
      <c r="F90" s="200" t="s">
        <v>1262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P91+P94+P105</f>
        <v>0</v>
      </c>
      <c r="Q90" s="205"/>
      <c r="R90" s="206">
        <f>R91+R94+R105</f>
        <v>0</v>
      </c>
      <c r="S90" s="205"/>
      <c r="T90" s="207">
        <f>T91+T94+T105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83</v>
      </c>
      <c r="AT90" s="209" t="s">
        <v>74</v>
      </c>
      <c r="AU90" s="209" t="s">
        <v>75</v>
      </c>
      <c r="AY90" s="208" t="s">
        <v>171</v>
      </c>
      <c r="BK90" s="210">
        <f>BK91+BK94+BK105</f>
        <v>0</v>
      </c>
    </row>
    <row r="91" s="12" customFormat="1" ht="22.8" customHeight="1">
      <c r="A91" s="12"/>
      <c r="B91" s="197"/>
      <c r="C91" s="198"/>
      <c r="D91" s="199" t="s">
        <v>74</v>
      </c>
      <c r="E91" s="211" t="s">
        <v>1263</v>
      </c>
      <c r="F91" s="211" t="s">
        <v>1263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SUM(P92:P93)</f>
        <v>0</v>
      </c>
      <c r="Q91" s="205"/>
      <c r="R91" s="206">
        <f>SUM(R92:R93)</f>
        <v>0</v>
      </c>
      <c r="S91" s="205"/>
      <c r="T91" s="207">
        <f>SUM(T92:T93)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83</v>
      </c>
      <c r="AY91" s="208" t="s">
        <v>171</v>
      </c>
      <c r="BK91" s="210">
        <f>SUM(BK92:BK93)</f>
        <v>0</v>
      </c>
    </row>
    <row r="92" s="2" customFormat="1" ht="24.15" customHeight="1">
      <c r="A92" s="39"/>
      <c r="B92" s="40"/>
      <c r="C92" s="213" t="s">
        <v>75</v>
      </c>
      <c r="D92" s="213" t="s">
        <v>174</v>
      </c>
      <c r="E92" s="214" t="s">
        <v>1264</v>
      </c>
      <c r="F92" s="215" t="s">
        <v>1265</v>
      </c>
      <c r="G92" s="216" t="s">
        <v>1192</v>
      </c>
      <c r="H92" s="217">
        <v>2</v>
      </c>
      <c r="I92" s="218"/>
      <c r="J92" s="219">
        <f>ROUND(I92*H92,2)</f>
        <v>0</v>
      </c>
      <c r="K92" s="215" t="s">
        <v>19</v>
      </c>
      <c r="L92" s="45"/>
      <c r="M92" s="220" t="s">
        <v>19</v>
      </c>
      <c r="N92" s="221" t="s">
        <v>46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179</v>
      </c>
      <c r="AT92" s="224" t="s">
        <v>174</v>
      </c>
      <c r="AU92" s="224" t="s">
        <v>85</v>
      </c>
      <c r="AY92" s="18" t="s">
        <v>171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83</v>
      </c>
      <c r="BK92" s="225">
        <f>ROUND(I92*H92,2)</f>
        <v>0</v>
      </c>
      <c r="BL92" s="18" t="s">
        <v>179</v>
      </c>
      <c r="BM92" s="224" t="s">
        <v>85</v>
      </c>
    </row>
    <row r="93" s="2" customFormat="1">
      <c r="A93" s="39"/>
      <c r="B93" s="40"/>
      <c r="C93" s="41"/>
      <c r="D93" s="226" t="s">
        <v>181</v>
      </c>
      <c r="E93" s="41"/>
      <c r="F93" s="227" t="s">
        <v>1265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181</v>
      </c>
      <c r="AU93" s="18" t="s">
        <v>85</v>
      </c>
    </row>
    <row r="94" s="12" customFormat="1" ht="22.8" customHeight="1">
      <c r="A94" s="12"/>
      <c r="B94" s="197"/>
      <c r="C94" s="198"/>
      <c r="D94" s="199" t="s">
        <v>74</v>
      </c>
      <c r="E94" s="211" t="s">
        <v>1266</v>
      </c>
      <c r="F94" s="211" t="s">
        <v>1266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SUM(P95:P104)</f>
        <v>0</v>
      </c>
      <c r="Q94" s="205"/>
      <c r="R94" s="206">
        <f>SUM(R95:R104)</f>
        <v>0</v>
      </c>
      <c r="S94" s="205"/>
      <c r="T94" s="207">
        <f>SUM(T95:T104)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74</v>
      </c>
      <c r="AU94" s="209" t="s">
        <v>83</v>
      </c>
      <c r="AY94" s="208" t="s">
        <v>171</v>
      </c>
      <c r="BK94" s="210">
        <f>SUM(BK95:BK104)</f>
        <v>0</v>
      </c>
    </row>
    <row r="95" s="2" customFormat="1" ht="16.5" customHeight="1">
      <c r="A95" s="39"/>
      <c r="B95" s="40"/>
      <c r="C95" s="213" t="s">
        <v>75</v>
      </c>
      <c r="D95" s="213" t="s">
        <v>174</v>
      </c>
      <c r="E95" s="214" t="s">
        <v>1267</v>
      </c>
      <c r="F95" s="215" t="s">
        <v>1268</v>
      </c>
      <c r="G95" s="216" t="s">
        <v>1192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46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179</v>
      </c>
      <c r="AT95" s="224" t="s">
        <v>174</v>
      </c>
      <c r="AU95" s="224" t="s">
        <v>85</v>
      </c>
      <c r="AY95" s="18" t="s">
        <v>171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179</v>
      </c>
      <c r="BM95" s="224" t="s">
        <v>179</v>
      </c>
    </row>
    <row r="96" s="2" customFormat="1">
      <c r="A96" s="39"/>
      <c r="B96" s="40"/>
      <c r="C96" s="41"/>
      <c r="D96" s="226" t="s">
        <v>181</v>
      </c>
      <c r="E96" s="41"/>
      <c r="F96" s="227" t="s">
        <v>1268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181</v>
      </c>
      <c r="AU96" s="18" t="s">
        <v>85</v>
      </c>
    </row>
    <row r="97" s="2" customFormat="1" ht="16.5" customHeight="1">
      <c r="A97" s="39"/>
      <c r="B97" s="40"/>
      <c r="C97" s="213" t="s">
        <v>75</v>
      </c>
      <c r="D97" s="213" t="s">
        <v>174</v>
      </c>
      <c r="E97" s="214" t="s">
        <v>1269</v>
      </c>
      <c r="F97" s="215" t="s">
        <v>1270</v>
      </c>
      <c r="G97" s="216" t="s">
        <v>1192</v>
      </c>
      <c r="H97" s="217">
        <v>1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46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179</v>
      </c>
      <c r="AT97" s="224" t="s">
        <v>174</v>
      </c>
      <c r="AU97" s="224" t="s">
        <v>85</v>
      </c>
      <c r="AY97" s="18" t="s">
        <v>171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179</v>
      </c>
      <c r="BM97" s="224" t="s">
        <v>203</v>
      </c>
    </row>
    <row r="98" s="2" customFormat="1">
      <c r="A98" s="39"/>
      <c r="B98" s="40"/>
      <c r="C98" s="41"/>
      <c r="D98" s="226" t="s">
        <v>181</v>
      </c>
      <c r="E98" s="41"/>
      <c r="F98" s="227" t="s">
        <v>1244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181</v>
      </c>
      <c r="AU98" s="18" t="s">
        <v>85</v>
      </c>
    </row>
    <row r="99" s="2" customFormat="1" ht="16.5" customHeight="1">
      <c r="A99" s="39"/>
      <c r="B99" s="40"/>
      <c r="C99" s="213" t="s">
        <v>75</v>
      </c>
      <c r="D99" s="213" t="s">
        <v>174</v>
      </c>
      <c r="E99" s="214" t="s">
        <v>1271</v>
      </c>
      <c r="F99" s="215" t="s">
        <v>1246</v>
      </c>
      <c r="G99" s="216" t="s">
        <v>1192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179</v>
      </c>
      <c r="AT99" s="224" t="s">
        <v>174</v>
      </c>
      <c r="AU99" s="224" t="s">
        <v>85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179</v>
      </c>
      <c r="BM99" s="224" t="s">
        <v>231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1246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85</v>
      </c>
    </row>
    <row r="101" s="2" customFormat="1" ht="16.5" customHeight="1">
      <c r="A101" s="39"/>
      <c r="B101" s="40"/>
      <c r="C101" s="213" t="s">
        <v>75</v>
      </c>
      <c r="D101" s="213" t="s">
        <v>174</v>
      </c>
      <c r="E101" s="214" t="s">
        <v>1247</v>
      </c>
      <c r="F101" s="215" t="s">
        <v>1248</v>
      </c>
      <c r="G101" s="216" t="s">
        <v>1192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179</v>
      </c>
      <c r="AT101" s="224" t="s">
        <v>174</v>
      </c>
      <c r="AU101" s="224" t="s">
        <v>85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179</v>
      </c>
      <c r="BM101" s="224" t="s">
        <v>242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1248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85</v>
      </c>
    </row>
    <row r="103" s="2" customFormat="1" ht="16.5" customHeight="1">
      <c r="A103" s="39"/>
      <c r="B103" s="40"/>
      <c r="C103" s="213" t="s">
        <v>75</v>
      </c>
      <c r="D103" s="213" t="s">
        <v>174</v>
      </c>
      <c r="E103" s="214" t="s">
        <v>1272</v>
      </c>
      <c r="F103" s="215" t="s">
        <v>1250</v>
      </c>
      <c r="G103" s="216" t="s">
        <v>490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8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1250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12" customFormat="1" ht="22.8" customHeight="1">
      <c r="A105" s="12"/>
      <c r="B105" s="197"/>
      <c r="C105" s="198"/>
      <c r="D105" s="199" t="s">
        <v>74</v>
      </c>
      <c r="E105" s="211" t="s">
        <v>131</v>
      </c>
      <c r="F105" s="211" t="s">
        <v>131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SUM(P106:P111)</f>
        <v>0</v>
      </c>
      <c r="Q105" s="205"/>
      <c r="R105" s="206">
        <f>SUM(R106:R111)</f>
        <v>0</v>
      </c>
      <c r="S105" s="205"/>
      <c r="T105" s="207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211</v>
      </c>
      <c r="AT105" s="209" t="s">
        <v>74</v>
      </c>
      <c r="AU105" s="209" t="s">
        <v>83</v>
      </c>
      <c r="AY105" s="208" t="s">
        <v>171</v>
      </c>
      <c r="BK105" s="210">
        <f>SUM(BK106:BK111)</f>
        <v>0</v>
      </c>
    </row>
    <row r="106" s="2" customFormat="1" ht="16.5" customHeight="1">
      <c r="A106" s="39"/>
      <c r="B106" s="40"/>
      <c r="C106" s="213" t="s">
        <v>75</v>
      </c>
      <c r="D106" s="213" t="s">
        <v>174</v>
      </c>
      <c r="E106" s="214" t="s">
        <v>1273</v>
      </c>
      <c r="F106" s="215" t="s">
        <v>1252</v>
      </c>
      <c r="G106" s="216" t="s">
        <v>1192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46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179</v>
      </c>
      <c r="AT106" s="224" t="s">
        <v>174</v>
      </c>
      <c r="AU106" s="224" t="s">
        <v>85</v>
      </c>
      <c r="AY106" s="18" t="s">
        <v>171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179</v>
      </c>
      <c r="BM106" s="224" t="s">
        <v>270</v>
      </c>
    </row>
    <row r="107" s="2" customFormat="1">
      <c r="A107" s="39"/>
      <c r="B107" s="40"/>
      <c r="C107" s="41"/>
      <c r="D107" s="226" t="s">
        <v>181</v>
      </c>
      <c r="E107" s="41"/>
      <c r="F107" s="227" t="s">
        <v>1252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181</v>
      </c>
      <c r="AU107" s="18" t="s">
        <v>85</v>
      </c>
    </row>
    <row r="108" s="2" customFormat="1" ht="16.5" customHeight="1">
      <c r="A108" s="39"/>
      <c r="B108" s="40"/>
      <c r="C108" s="213" t="s">
        <v>75</v>
      </c>
      <c r="D108" s="213" t="s">
        <v>174</v>
      </c>
      <c r="E108" s="214" t="s">
        <v>1274</v>
      </c>
      <c r="F108" s="215" t="s">
        <v>1254</v>
      </c>
      <c r="G108" s="216" t="s">
        <v>490</v>
      </c>
      <c r="H108" s="217">
        <v>1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179</v>
      </c>
      <c r="AT108" s="224" t="s">
        <v>174</v>
      </c>
      <c r="AU108" s="224" t="s">
        <v>85</v>
      </c>
      <c r="AY108" s="18" t="s">
        <v>171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179</v>
      </c>
      <c r="BM108" s="224" t="s">
        <v>283</v>
      </c>
    </row>
    <row r="109" s="2" customFormat="1">
      <c r="A109" s="39"/>
      <c r="B109" s="40"/>
      <c r="C109" s="41"/>
      <c r="D109" s="226" t="s">
        <v>181</v>
      </c>
      <c r="E109" s="41"/>
      <c r="F109" s="227" t="s">
        <v>1254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181</v>
      </c>
      <c r="AU109" s="18" t="s">
        <v>85</v>
      </c>
    </row>
    <row r="110" s="2" customFormat="1" ht="16.5" customHeight="1">
      <c r="A110" s="39"/>
      <c r="B110" s="40"/>
      <c r="C110" s="213" t="s">
        <v>75</v>
      </c>
      <c r="D110" s="213" t="s">
        <v>174</v>
      </c>
      <c r="E110" s="214" t="s">
        <v>1275</v>
      </c>
      <c r="F110" s="215" t="s">
        <v>1256</v>
      </c>
      <c r="G110" s="216" t="s">
        <v>490</v>
      </c>
      <c r="H110" s="217">
        <v>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179</v>
      </c>
      <c r="AT110" s="224" t="s">
        <v>174</v>
      </c>
      <c r="AU110" s="224" t="s">
        <v>85</v>
      </c>
      <c r="AY110" s="18" t="s">
        <v>171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179</v>
      </c>
      <c r="BM110" s="224" t="s">
        <v>297</v>
      </c>
    </row>
    <row r="111" s="2" customFormat="1">
      <c r="A111" s="39"/>
      <c r="B111" s="40"/>
      <c r="C111" s="41"/>
      <c r="D111" s="226" t="s">
        <v>181</v>
      </c>
      <c r="E111" s="41"/>
      <c r="F111" s="227" t="s">
        <v>1256</v>
      </c>
      <c r="G111" s="41"/>
      <c r="H111" s="41"/>
      <c r="I111" s="228"/>
      <c r="J111" s="41"/>
      <c r="K111" s="41"/>
      <c r="L111" s="45"/>
      <c r="M111" s="272"/>
      <c r="N111" s="273"/>
      <c r="O111" s="274"/>
      <c r="P111" s="274"/>
      <c r="Q111" s="274"/>
      <c r="R111" s="274"/>
      <c r="S111" s="274"/>
      <c r="T111" s="275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181</v>
      </c>
      <c r="AU111" s="18" t="s">
        <v>85</v>
      </c>
    </row>
    <row r="112" s="2" customFormat="1" ht="6.96" customHeight="1">
      <c r="A112" s="39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45"/>
      <c r="M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</sheetData>
  <sheetProtection sheet="1" autoFilter="0" formatColumns="0" formatRows="0" objects="1" scenarios="1" spinCount="100000" saltValue="GkCEvgpExCUH8X1NfRuUmad78BUa07zHUhmwnWuNIrX+nm5bPM/V7GJ19jkobWJCELbK3SSNI+PXxvln4ohb5g==" hashValue="01zMtkMlkhq/EENBZkuXwY5BTDM2PD4Lo38vGoji3MXTiKNULLZi3rfquJyIvIN+XQi6MSjgX9LCUaasY0b11g==" algorithmName="SHA-512" password="CC35"/>
  <autoFilter ref="C88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1178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1276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ROUND((SUM(BE91:BE125)),  2)</f>
        <v>0</v>
      </c>
      <c r="G35" s="39"/>
      <c r="H35" s="39"/>
      <c r="I35" s="158">
        <v>0.20999999999999999</v>
      </c>
      <c r="J35" s="157">
        <f>ROUND(((SUM(BE91:BE125))*I35),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ROUND((SUM(BF91:BF125)),  2)</f>
        <v>0</v>
      </c>
      <c r="G36" s="39"/>
      <c r="H36" s="39"/>
      <c r="I36" s="158">
        <v>0.12</v>
      </c>
      <c r="J36" s="157">
        <f>ROUND(((SUM(BF91:BF125))*I36),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ROUND((SUM(BG91:BG125)),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ROUND((SUM(BH91:BH125)),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ROUND((SUM(BI91:BI125)),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04.3 - EKV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1277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1278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1279</v>
      </c>
      <c r="E66" s="183"/>
      <c r="F66" s="183"/>
      <c r="G66" s="183"/>
      <c r="H66" s="183"/>
      <c r="I66" s="183"/>
      <c r="J66" s="184">
        <f>J104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1280</v>
      </c>
      <c r="E67" s="183"/>
      <c r="F67" s="183"/>
      <c r="G67" s="183"/>
      <c r="H67" s="183"/>
      <c r="I67" s="183"/>
      <c r="J67" s="184">
        <f>J109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1260</v>
      </c>
      <c r="E68" s="183"/>
      <c r="F68" s="183"/>
      <c r="G68" s="183"/>
      <c r="H68" s="183"/>
      <c r="I68" s="183"/>
      <c r="J68" s="184">
        <f>J112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1183</v>
      </c>
      <c r="E69" s="183"/>
      <c r="F69" s="183"/>
      <c r="G69" s="183"/>
      <c r="H69" s="183"/>
      <c r="I69" s="183"/>
      <c r="J69" s="184">
        <f>J119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156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Expektace_03_25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134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1178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1128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04.3 - EKV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parc.č. 650/40, 650/39, 650/38</v>
      </c>
      <c r="G85" s="41"/>
      <c r="H85" s="41"/>
      <c r="I85" s="33" t="s">
        <v>23</v>
      </c>
      <c r="J85" s="73" t="str">
        <f>IF(J14="","",J14)</f>
        <v>18. 6. 2024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Nemocnice ve Frýdku-Místku, p.o.</v>
      </c>
      <c r="G87" s="41"/>
      <c r="H87" s="41"/>
      <c r="I87" s="33" t="s">
        <v>32</v>
      </c>
      <c r="J87" s="37" t="str">
        <f>E23</f>
        <v xml:space="preserve"> 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30</v>
      </c>
      <c r="D88" s="41"/>
      <c r="E88" s="41"/>
      <c r="F88" s="28" t="str">
        <f>IF(E20="","",E20)</f>
        <v>Vyplň údaj</v>
      </c>
      <c r="G88" s="41"/>
      <c r="H88" s="41"/>
      <c r="I88" s="33" t="s">
        <v>35</v>
      </c>
      <c r="J88" s="37" t="str">
        <f>E26</f>
        <v>Amun Pro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157</v>
      </c>
      <c r="D90" s="189" t="s">
        <v>60</v>
      </c>
      <c r="E90" s="189" t="s">
        <v>56</v>
      </c>
      <c r="F90" s="189" t="s">
        <v>57</v>
      </c>
      <c r="G90" s="189" t="s">
        <v>158</v>
      </c>
      <c r="H90" s="189" t="s">
        <v>159</v>
      </c>
      <c r="I90" s="189" t="s">
        <v>160</v>
      </c>
      <c r="J90" s="189" t="s">
        <v>138</v>
      </c>
      <c r="K90" s="190" t="s">
        <v>161</v>
      </c>
      <c r="L90" s="191"/>
      <c r="M90" s="93" t="s">
        <v>19</v>
      </c>
      <c r="N90" s="94" t="s">
        <v>45</v>
      </c>
      <c r="O90" s="94" t="s">
        <v>162</v>
      </c>
      <c r="P90" s="94" t="s">
        <v>163</v>
      </c>
      <c r="Q90" s="94" t="s">
        <v>164</v>
      </c>
      <c r="R90" s="94" t="s">
        <v>165</v>
      </c>
      <c r="S90" s="94" t="s">
        <v>166</v>
      </c>
      <c r="T90" s="95" t="s">
        <v>167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168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74</v>
      </c>
      <c r="AU91" s="18" t="s">
        <v>139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74</v>
      </c>
      <c r="E92" s="200" t="s">
        <v>107</v>
      </c>
      <c r="F92" s="200" t="s">
        <v>1281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P93+P104+P109+P112+P119</f>
        <v>0</v>
      </c>
      <c r="Q92" s="205"/>
      <c r="R92" s="206">
        <f>R93+R104+R109+R112+R119</f>
        <v>0</v>
      </c>
      <c r="S92" s="205"/>
      <c r="T92" s="207">
        <f>T93+T104+T109+T112+T119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74</v>
      </c>
      <c r="AU92" s="209" t="s">
        <v>75</v>
      </c>
      <c r="AY92" s="208" t="s">
        <v>171</v>
      </c>
      <c r="BK92" s="210">
        <f>BK93+BK104+BK109+BK112+BK119</f>
        <v>0</v>
      </c>
    </row>
    <row r="93" s="12" customFormat="1" ht="22.8" customHeight="1">
      <c r="A93" s="12"/>
      <c r="B93" s="197"/>
      <c r="C93" s="198"/>
      <c r="D93" s="199" t="s">
        <v>74</v>
      </c>
      <c r="E93" s="211" t="s">
        <v>1282</v>
      </c>
      <c r="F93" s="211" t="s">
        <v>1282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SUM(P94:P103)</f>
        <v>0</v>
      </c>
      <c r="Q93" s="205"/>
      <c r="R93" s="206">
        <f>SUM(R94:R103)</f>
        <v>0</v>
      </c>
      <c r="S93" s="205"/>
      <c r="T93" s="207">
        <f>SUM(T94:T103)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74</v>
      </c>
      <c r="AU93" s="209" t="s">
        <v>83</v>
      </c>
      <c r="AY93" s="208" t="s">
        <v>171</v>
      </c>
      <c r="BK93" s="210">
        <f>SUM(BK94:BK103)</f>
        <v>0</v>
      </c>
    </row>
    <row r="94" s="2" customFormat="1" ht="16.5" customHeight="1">
      <c r="A94" s="39"/>
      <c r="B94" s="40"/>
      <c r="C94" s="213" t="s">
        <v>75</v>
      </c>
      <c r="D94" s="213" t="s">
        <v>174</v>
      </c>
      <c r="E94" s="214" t="s">
        <v>1283</v>
      </c>
      <c r="F94" s="215" t="s">
        <v>1284</v>
      </c>
      <c r="G94" s="216" t="s">
        <v>1192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46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179</v>
      </c>
      <c r="AT94" s="224" t="s">
        <v>174</v>
      </c>
      <c r="AU94" s="224" t="s">
        <v>85</v>
      </c>
      <c r="AY94" s="18" t="s">
        <v>171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83</v>
      </c>
      <c r="BK94" s="225">
        <f>ROUND(I94*H94,2)</f>
        <v>0</v>
      </c>
      <c r="BL94" s="18" t="s">
        <v>179</v>
      </c>
      <c r="BM94" s="224" t="s">
        <v>85</v>
      </c>
    </row>
    <row r="95" s="2" customFormat="1">
      <c r="A95" s="39"/>
      <c r="B95" s="40"/>
      <c r="C95" s="41"/>
      <c r="D95" s="226" t="s">
        <v>181</v>
      </c>
      <c r="E95" s="41"/>
      <c r="F95" s="227" t="s">
        <v>1284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181</v>
      </c>
      <c r="AU95" s="18" t="s">
        <v>85</v>
      </c>
    </row>
    <row r="96" s="2" customFormat="1" ht="16.5" customHeight="1">
      <c r="A96" s="39"/>
      <c r="B96" s="40"/>
      <c r="C96" s="213" t="s">
        <v>75</v>
      </c>
      <c r="D96" s="213" t="s">
        <v>174</v>
      </c>
      <c r="E96" s="214" t="s">
        <v>1285</v>
      </c>
      <c r="F96" s="215" t="s">
        <v>1286</v>
      </c>
      <c r="G96" s="216" t="s">
        <v>1192</v>
      </c>
      <c r="H96" s="217">
        <v>8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179</v>
      </c>
      <c r="AT96" s="224" t="s">
        <v>174</v>
      </c>
      <c r="AU96" s="224" t="s">
        <v>85</v>
      </c>
      <c r="AY96" s="18" t="s">
        <v>171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179</v>
      </c>
      <c r="BM96" s="224" t="s">
        <v>179</v>
      </c>
    </row>
    <row r="97" s="2" customFormat="1">
      <c r="A97" s="39"/>
      <c r="B97" s="40"/>
      <c r="C97" s="41"/>
      <c r="D97" s="226" t="s">
        <v>181</v>
      </c>
      <c r="E97" s="41"/>
      <c r="F97" s="227" t="s">
        <v>1286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181</v>
      </c>
      <c r="AU97" s="18" t="s">
        <v>85</v>
      </c>
    </row>
    <row r="98" s="2" customFormat="1" ht="24.15" customHeight="1">
      <c r="A98" s="39"/>
      <c r="B98" s="40"/>
      <c r="C98" s="213" t="s">
        <v>75</v>
      </c>
      <c r="D98" s="213" t="s">
        <v>174</v>
      </c>
      <c r="E98" s="214" t="s">
        <v>1287</v>
      </c>
      <c r="F98" s="215" t="s">
        <v>1288</v>
      </c>
      <c r="G98" s="216" t="s">
        <v>1192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46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179</v>
      </c>
      <c r="AT98" s="224" t="s">
        <v>174</v>
      </c>
      <c r="AU98" s="224" t="s">
        <v>85</v>
      </c>
      <c r="AY98" s="18" t="s">
        <v>171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179</v>
      </c>
      <c r="BM98" s="224" t="s">
        <v>203</v>
      </c>
    </row>
    <row r="99" s="2" customFormat="1">
      <c r="A99" s="39"/>
      <c r="B99" s="40"/>
      <c r="C99" s="41"/>
      <c r="D99" s="226" t="s">
        <v>181</v>
      </c>
      <c r="E99" s="41"/>
      <c r="F99" s="227" t="s">
        <v>1288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181</v>
      </c>
      <c r="AU99" s="18" t="s">
        <v>85</v>
      </c>
    </row>
    <row r="100" s="2" customFormat="1" ht="16.5" customHeight="1">
      <c r="A100" s="39"/>
      <c r="B100" s="40"/>
      <c r="C100" s="213" t="s">
        <v>75</v>
      </c>
      <c r="D100" s="213" t="s">
        <v>174</v>
      </c>
      <c r="E100" s="214" t="s">
        <v>1289</v>
      </c>
      <c r="F100" s="215" t="s">
        <v>1290</v>
      </c>
      <c r="G100" s="216" t="s">
        <v>1192</v>
      </c>
      <c r="H100" s="217">
        <v>1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46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179</v>
      </c>
      <c r="AT100" s="224" t="s">
        <v>174</v>
      </c>
      <c r="AU100" s="224" t="s">
        <v>85</v>
      </c>
      <c r="AY100" s="18" t="s">
        <v>171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179</v>
      </c>
      <c r="BM100" s="224" t="s">
        <v>231</v>
      </c>
    </row>
    <row r="101" s="2" customFormat="1">
      <c r="A101" s="39"/>
      <c r="B101" s="40"/>
      <c r="C101" s="41"/>
      <c r="D101" s="226" t="s">
        <v>181</v>
      </c>
      <c r="E101" s="41"/>
      <c r="F101" s="227" t="s">
        <v>1290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181</v>
      </c>
      <c r="AU101" s="18" t="s">
        <v>85</v>
      </c>
    </row>
    <row r="102" s="2" customFormat="1" ht="16.5" customHeight="1">
      <c r="A102" s="39"/>
      <c r="B102" s="40"/>
      <c r="C102" s="213" t="s">
        <v>75</v>
      </c>
      <c r="D102" s="213" t="s">
        <v>174</v>
      </c>
      <c r="E102" s="214" t="s">
        <v>1291</v>
      </c>
      <c r="F102" s="215" t="s">
        <v>1292</v>
      </c>
      <c r="G102" s="216" t="s">
        <v>1192</v>
      </c>
      <c r="H102" s="217">
        <v>1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179</v>
      </c>
      <c r="AT102" s="224" t="s">
        <v>174</v>
      </c>
      <c r="AU102" s="224" t="s">
        <v>85</v>
      </c>
      <c r="AY102" s="18" t="s">
        <v>171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179</v>
      </c>
      <c r="BM102" s="224" t="s">
        <v>242</v>
      </c>
    </row>
    <row r="103" s="2" customFormat="1">
      <c r="A103" s="39"/>
      <c r="B103" s="40"/>
      <c r="C103" s="41"/>
      <c r="D103" s="226" t="s">
        <v>181</v>
      </c>
      <c r="E103" s="41"/>
      <c r="F103" s="227" t="s">
        <v>1292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181</v>
      </c>
      <c r="AU103" s="18" t="s">
        <v>85</v>
      </c>
    </row>
    <row r="104" s="12" customFormat="1" ht="22.8" customHeight="1">
      <c r="A104" s="12"/>
      <c r="B104" s="197"/>
      <c r="C104" s="198"/>
      <c r="D104" s="199" t="s">
        <v>74</v>
      </c>
      <c r="E104" s="211" t="s">
        <v>1293</v>
      </c>
      <c r="F104" s="211" t="s">
        <v>1293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SUM(P105:P108)</f>
        <v>0</v>
      </c>
      <c r="Q104" s="205"/>
      <c r="R104" s="206">
        <f>SUM(R105:R108)</f>
        <v>0</v>
      </c>
      <c r="S104" s="205"/>
      <c r="T104" s="207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83</v>
      </c>
      <c r="AT104" s="209" t="s">
        <v>74</v>
      </c>
      <c r="AU104" s="209" t="s">
        <v>83</v>
      </c>
      <c r="AY104" s="208" t="s">
        <v>171</v>
      </c>
      <c r="BK104" s="210">
        <f>SUM(BK105:BK108)</f>
        <v>0</v>
      </c>
    </row>
    <row r="105" s="2" customFormat="1" ht="24.15" customHeight="1">
      <c r="A105" s="39"/>
      <c r="B105" s="40"/>
      <c r="C105" s="213" t="s">
        <v>75</v>
      </c>
      <c r="D105" s="213" t="s">
        <v>174</v>
      </c>
      <c r="E105" s="214" t="s">
        <v>1188</v>
      </c>
      <c r="F105" s="215" t="s">
        <v>1294</v>
      </c>
      <c r="G105" s="216" t="s">
        <v>227</v>
      </c>
      <c r="H105" s="217">
        <v>50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85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8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1294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85</v>
      </c>
    </row>
    <row r="107" s="2" customFormat="1" ht="16.5" customHeight="1">
      <c r="A107" s="39"/>
      <c r="B107" s="40"/>
      <c r="C107" s="213" t="s">
        <v>75</v>
      </c>
      <c r="D107" s="213" t="s">
        <v>174</v>
      </c>
      <c r="E107" s="214" t="s">
        <v>1295</v>
      </c>
      <c r="F107" s="215" t="s">
        <v>1296</v>
      </c>
      <c r="G107" s="216" t="s">
        <v>227</v>
      </c>
      <c r="H107" s="217">
        <v>50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85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270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1296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85</v>
      </c>
    </row>
    <row r="109" s="12" customFormat="1" ht="22.8" customHeight="1">
      <c r="A109" s="12"/>
      <c r="B109" s="197"/>
      <c r="C109" s="198"/>
      <c r="D109" s="199" t="s">
        <v>74</v>
      </c>
      <c r="E109" s="211" t="s">
        <v>1297</v>
      </c>
      <c r="F109" s="211" t="s">
        <v>1297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SUM(P110:P111)</f>
        <v>0</v>
      </c>
      <c r="Q109" s="205"/>
      <c r="R109" s="206">
        <f>SUM(R110:R111)</f>
        <v>0</v>
      </c>
      <c r="S109" s="205"/>
      <c r="T109" s="207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83</v>
      </c>
      <c r="AT109" s="209" t="s">
        <v>74</v>
      </c>
      <c r="AU109" s="209" t="s">
        <v>83</v>
      </c>
      <c r="AY109" s="208" t="s">
        <v>171</v>
      </c>
      <c r="BK109" s="210">
        <f>SUM(BK110:BK111)</f>
        <v>0</v>
      </c>
    </row>
    <row r="110" s="2" customFormat="1" ht="16.5" customHeight="1">
      <c r="A110" s="39"/>
      <c r="B110" s="40"/>
      <c r="C110" s="213" t="s">
        <v>75</v>
      </c>
      <c r="D110" s="213" t="s">
        <v>174</v>
      </c>
      <c r="E110" s="214" t="s">
        <v>1298</v>
      </c>
      <c r="F110" s="215" t="s">
        <v>1299</v>
      </c>
      <c r="G110" s="216" t="s">
        <v>1192</v>
      </c>
      <c r="H110" s="217">
        <v>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179</v>
      </c>
      <c r="AT110" s="224" t="s">
        <v>174</v>
      </c>
      <c r="AU110" s="224" t="s">
        <v>85</v>
      </c>
      <c r="AY110" s="18" t="s">
        <v>171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179</v>
      </c>
      <c r="BM110" s="224" t="s">
        <v>283</v>
      </c>
    </row>
    <row r="111" s="2" customFormat="1">
      <c r="A111" s="39"/>
      <c r="B111" s="40"/>
      <c r="C111" s="41"/>
      <c r="D111" s="226" t="s">
        <v>181</v>
      </c>
      <c r="E111" s="41"/>
      <c r="F111" s="227" t="s">
        <v>1299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181</v>
      </c>
      <c r="AU111" s="18" t="s">
        <v>85</v>
      </c>
    </row>
    <row r="112" s="12" customFormat="1" ht="22.8" customHeight="1">
      <c r="A112" s="12"/>
      <c r="B112" s="197"/>
      <c r="C112" s="198"/>
      <c r="D112" s="199" t="s">
        <v>74</v>
      </c>
      <c r="E112" s="211" t="s">
        <v>1266</v>
      </c>
      <c r="F112" s="211" t="s">
        <v>1266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SUM(P113:P118)</f>
        <v>0</v>
      </c>
      <c r="Q112" s="205"/>
      <c r="R112" s="206">
        <f>SUM(R113:R118)</f>
        <v>0</v>
      </c>
      <c r="S112" s="205"/>
      <c r="T112" s="207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83</v>
      </c>
      <c r="AT112" s="209" t="s">
        <v>74</v>
      </c>
      <c r="AU112" s="209" t="s">
        <v>83</v>
      </c>
      <c r="AY112" s="208" t="s">
        <v>171</v>
      </c>
      <c r="BK112" s="210">
        <f>SUM(BK113:BK118)</f>
        <v>0</v>
      </c>
    </row>
    <row r="113" s="2" customFormat="1" ht="16.5" customHeight="1">
      <c r="A113" s="39"/>
      <c r="B113" s="40"/>
      <c r="C113" s="213" t="s">
        <v>75</v>
      </c>
      <c r="D113" s="213" t="s">
        <v>174</v>
      </c>
      <c r="E113" s="214" t="s">
        <v>1300</v>
      </c>
      <c r="F113" s="215" t="s">
        <v>1270</v>
      </c>
      <c r="G113" s="216" t="s">
        <v>1192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46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179</v>
      </c>
      <c r="AT113" s="224" t="s">
        <v>174</v>
      </c>
      <c r="AU113" s="224" t="s">
        <v>85</v>
      </c>
      <c r="AY113" s="18" t="s">
        <v>171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179</v>
      </c>
      <c r="BM113" s="224" t="s">
        <v>297</v>
      </c>
    </row>
    <row r="114" s="2" customFormat="1">
      <c r="A114" s="39"/>
      <c r="B114" s="40"/>
      <c r="C114" s="41"/>
      <c r="D114" s="226" t="s">
        <v>181</v>
      </c>
      <c r="E114" s="41"/>
      <c r="F114" s="227" t="s">
        <v>1244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181</v>
      </c>
      <c r="AU114" s="18" t="s">
        <v>85</v>
      </c>
    </row>
    <row r="115" s="2" customFormat="1" ht="16.5" customHeight="1">
      <c r="A115" s="39"/>
      <c r="B115" s="40"/>
      <c r="C115" s="213" t="s">
        <v>75</v>
      </c>
      <c r="D115" s="213" t="s">
        <v>174</v>
      </c>
      <c r="E115" s="214" t="s">
        <v>1271</v>
      </c>
      <c r="F115" s="215" t="s">
        <v>1246</v>
      </c>
      <c r="G115" s="216" t="s">
        <v>1192</v>
      </c>
      <c r="H115" s="217">
        <v>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46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179</v>
      </c>
      <c r="AT115" s="224" t="s">
        <v>174</v>
      </c>
      <c r="AU115" s="224" t="s">
        <v>85</v>
      </c>
      <c r="AY115" s="18" t="s">
        <v>171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179</v>
      </c>
      <c r="BM115" s="224" t="s">
        <v>312</v>
      </c>
    </row>
    <row r="116" s="2" customFormat="1">
      <c r="A116" s="39"/>
      <c r="B116" s="40"/>
      <c r="C116" s="41"/>
      <c r="D116" s="226" t="s">
        <v>181</v>
      </c>
      <c r="E116" s="41"/>
      <c r="F116" s="227" t="s">
        <v>1246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181</v>
      </c>
      <c r="AU116" s="18" t="s">
        <v>85</v>
      </c>
    </row>
    <row r="117" s="2" customFormat="1" ht="16.5" customHeight="1">
      <c r="A117" s="39"/>
      <c r="B117" s="40"/>
      <c r="C117" s="213" t="s">
        <v>75</v>
      </c>
      <c r="D117" s="213" t="s">
        <v>174</v>
      </c>
      <c r="E117" s="214" t="s">
        <v>1301</v>
      </c>
      <c r="F117" s="215" t="s">
        <v>1250</v>
      </c>
      <c r="G117" s="216" t="s">
        <v>490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179</v>
      </c>
      <c r="AT117" s="224" t="s">
        <v>174</v>
      </c>
      <c r="AU117" s="224" t="s">
        <v>85</v>
      </c>
      <c r="AY117" s="18" t="s">
        <v>171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179</v>
      </c>
      <c r="BM117" s="224" t="s">
        <v>323</v>
      </c>
    </row>
    <row r="118" s="2" customFormat="1">
      <c r="A118" s="39"/>
      <c r="B118" s="40"/>
      <c r="C118" s="41"/>
      <c r="D118" s="226" t="s">
        <v>181</v>
      </c>
      <c r="E118" s="41"/>
      <c r="F118" s="227" t="s">
        <v>1250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181</v>
      </c>
      <c r="AU118" s="18" t="s">
        <v>85</v>
      </c>
    </row>
    <row r="119" s="12" customFormat="1" ht="22.8" customHeight="1">
      <c r="A119" s="12"/>
      <c r="B119" s="197"/>
      <c r="C119" s="198"/>
      <c r="D119" s="199" t="s">
        <v>74</v>
      </c>
      <c r="E119" s="211" t="s">
        <v>131</v>
      </c>
      <c r="F119" s="211" t="s">
        <v>131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SUM(P120:P125)</f>
        <v>0</v>
      </c>
      <c r="Q119" s="205"/>
      <c r="R119" s="206">
        <f>SUM(R120:R125)</f>
        <v>0</v>
      </c>
      <c r="S119" s="205"/>
      <c r="T119" s="207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211</v>
      </c>
      <c r="AT119" s="209" t="s">
        <v>74</v>
      </c>
      <c r="AU119" s="209" t="s">
        <v>83</v>
      </c>
      <c r="AY119" s="208" t="s">
        <v>171</v>
      </c>
      <c r="BK119" s="210">
        <f>SUM(BK120:BK125)</f>
        <v>0</v>
      </c>
    </row>
    <row r="120" s="2" customFormat="1" ht="16.5" customHeight="1">
      <c r="A120" s="39"/>
      <c r="B120" s="40"/>
      <c r="C120" s="213" t="s">
        <v>75</v>
      </c>
      <c r="D120" s="213" t="s">
        <v>174</v>
      </c>
      <c r="E120" s="214" t="s">
        <v>1302</v>
      </c>
      <c r="F120" s="215" t="s">
        <v>1252</v>
      </c>
      <c r="G120" s="216" t="s">
        <v>1192</v>
      </c>
      <c r="H120" s="217">
        <v>1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179</v>
      </c>
      <c r="AT120" s="224" t="s">
        <v>174</v>
      </c>
      <c r="AU120" s="224" t="s">
        <v>85</v>
      </c>
      <c r="AY120" s="18" t="s">
        <v>171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179</v>
      </c>
      <c r="BM120" s="224" t="s">
        <v>336</v>
      </c>
    </row>
    <row r="121" s="2" customFormat="1">
      <c r="A121" s="39"/>
      <c r="B121" s="40"/>
      <c r="C121" s="41"/>
      <c r="D121" s="226" t="s">
        <v>181</v>
      </c>
      <c r="E121" s="41"/>
      <c r="F121" s="227" t="s">
        <v>1252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181</v>
      </c>
      <c r="AU121" s="18" t="s">
        <v>85</v>
      </c>
    </row>
    <row r="122" s="2" customFormat="1" ht="16.5" customHeight="1">
      <c r="A122" s="39"/>
      <c r="B122" s="40"/>
      <c r="C122" s="213" t="s">
        <v>75</v>
      </c>
      <c r="D122" s="213" t="s">
        <v>174</v>
      </c>
      <c r="E122" s="214" t="s">
        <v>1303</v>
      </c>
      <c r="F122" s="215" t="s">
        <v>1254</v>
      </c>
      <c r="G122" s="216" t="s">
        <v>490</v>
      </c>
      <c r="H122" s="217">
        <v>1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46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179</v>
      </c>
      <c r="AT122" s="224" t="s">
        <v>174</v>
      </c>
      <c r="AU122" s="224" t="s">
        <v>85</v>
      </c>
      <c r="AY122" s="18" t="s">
        <v>171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179</v>
      </c>
      <c r="BM122" s="224" t="s">
        <v>349</v>
      </c>
    </row>
    <row r="123" s="2" customFormat="1">
      <c r="A123" s="39"/>
      <c r="B123" s="40"/>
      <c r="C123" s="41"/>
      <c r="D123" s="226" t="s">
        <v>181</v>
      </c>
      <c r="E123" s="41"/>
      <c r="F123" s="227" t="s">
        <v>1254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181</v>
      </c>
      <c r="AU123" s="18" t="s">
        <v>85</v>
      </c>
    </row>
    <row r="124" s="2" customFormat="1" ht="16.5" customHeight="1">
      <c r="A124" s="39"/>
      <c r="B124" s="40"/>
      <c r="C124" s="213" t="s">
        <v>75</v>
      </c>
      <c r="D124" s="213" t="s">
        <v>174</v>
      </c>
      <c r="E124" s="214" t="s">
        <v>1304</v>
      </c>
      <c r="F124" s="215" t="s">
        <v>1256</v>
      </c>
      <c r="G124" s="216" t="s">
        <v>490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46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179</v>
      </c>
      <c r="AT124" s="224" t="s">
        <v>174</v>
      </c>
      <c r="AU124" s="224" t="s">
        <v>85</v>
      </c>
      <c r="AY124" s="18" t="s">
        <v>171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179</v>
      </c>
      <c r="BM124" s="224" t="s">
        <v>364</v>
      </c>
    </row>
    <row r="125" s="2" customFormat="1">
      <c r="A125" s="39"/>
      <c r="B125" s="40"/>
      <c r="C125" s="41"/>
      <c r="D125" s="226" t="s">
        <v>181</v>
      </c>
      <c r="E125" s="41"/>
      <c r="F125" s="227" t="s">
        <v>1256</v>
      </c>
      <c r="G125" s="41"/>
      <c r="H125" s="41"/>
      <c r="I125" s="228"/>
      <c r="J125" s="41"/>
      <c r="K125" s="41"/>
      <c r="L125" s="45"/>
      <c r="M125" s="272"/>
      <c r="N125" s="273"/>
      <c r="O125" s="274"/>
      <c r="P125" s="274"/>
      <c r="Q125" s="274"/>
      <c r="R125" s="274"/>
      <c r="S125" s="274"/>
      <c r="T125" s="275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181</v>
      </c>
      <c r="AU125" s="18" t="s">
        <v>85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aIjZ/RQQtkAJDD1Q2CfyAvV6LdFtYthGrl5CLOBcHQrWIpf14mNWOsUhKTwGf5UWTk1wNlGg+tpZURB93us8EA==" hashValue="3SAmMlT6Pstpdr3d4OiveXznowPuDjPvDX4K3QOqNBVmbcIjo6VCrpWxOfn7oT3JDL07hk9Tt9NkvD3WSBkaAw==" algorithmName="SHA-512" password="CC35"/>
  <autoFilter ref="C90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Expektace_03_25</v>
      </c>
      <c r="F7" s="143"/>
      <c r="G7" s="143"/>
      <c r="H7" s="143"/>
      <c r="L7" s="21"/>
    </row>
    <row r="8" s="1" customFormat="1" ht="12" customHeight="1">
      <c r="B8" s="21"/>
      <c r="D8" s="143" t="s">
        <v>134</v>
      </c>
      <c r="L8" s="21"/>
    </row>
    <row r="9" s="2" customFormat="1" ht="16.5" customHeight="1">
      <c r="A9" s="39"/>
      <c r="B9" s="45"/>
      <c r="C9" s="39"/>
      <c r="D9" s="39"/>
      <c r="E9" s="144" t="s">
        <v>1178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1128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1305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18. 6. 2024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tr">
        <f>IF('Rekapitulace stavby'!AN16="","",'Rekapitulace stavby'!AN16)</f>
        <v/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tr">
        <f>IF('Rekapitulace stavby'!E17="","",'Rekapitulace stavby'!E17)</f>
        <v xml:space="preserve"> </v>
      </c>
      <c r="F23" s="39"/>
      <c r="G23" s="39"/>
      <c r="H23" s="39"/>
      <c r="I23" s="143" t="s">
        <v>29</v>
      </c>
      <c r="J23" s="134" t="str">
        <f>IF('Rekapitulace stavby'!AN17="","",'Rekapitulace stavby'!AN17)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35</v>
      </c>
      <c r="E25" s="39"/>
      <c r="F25" s="39"/>
      <c r="G25" s="39"/>
      <c r="H25" s="39"/>
      <c r="I25" s="143" t="s">
        <v>26</v>
      </c>
      <c r="J25" s="134" t="s">
        <v>36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37</v>
      </c>
      <c r="F26" s="39"/>
      <c r="G26" s="39"/>
      <c r="H26" s="39"/>
      <c r="I26" s="143" t="s">
        <v>29</v>
      </c>
      <c r="J26" s="134" t="s">
        <v>38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47.25" customHeight="1">
      <c r="A29" s="148"/>
      <c r="B29" s="149"/>
      <c r="C29" s="148"/>
      <c r="D29" s="148"/>
      <c r="E29" s="150" t="s">
        <v>40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ROUND(J90,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ROUND((SUM(BE90:BE115)),  2)</f>
        <v>0</v>
      </c>
      <c r="G35" s="39"/>
      <c r="H35" s="39"/>
      <c r="I35" s="158">
        <v>0.20999999999999999</v>
      </c>
      <c r="J35" s="157">
        <f>ROUND(((SUM(BE90:BE115))*I35),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ROUND((SUM(BF90:BF115)),  2)</f>
        <v>0</v>
      </c>
      <c r="G36" s="39"/>
      <c r="H36" s="39"/>
      <c r="I36" s="158">
        <v>0.12</v>
      </c>
      <c r="J36" s="157">
        <f>ROUND(((SUM(BF90:BF115))*I36),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ROUND((SUM(BG90:BG115)),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ROUND((SUM(BH90:BH115)),  2)</f>
        <v>0</v>
      </c>
      <c r="G38" s="39"/>
      <c r="H38" s="39"/>
      <c r="I38" s="158">
        <v>0.12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ROUND((SUM(BI90:BI115)),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136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Expektace_03_25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134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1178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1128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04.4 - EVR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parc.č. 650/40, 650/39, 650/38</v>
      </c>
      <c r="G56" s="41"/>
      <c r="H56" s="41"/>
      <c r="I56" s="33" t="s">
        <v>23</v>
      </c>
      <c r="J56" s="73" t="str">
        <f>IF(J14="","",J14)</f>
        <v>18. 6. 2024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Nemocnice ve Frýdku-Místku, p.o.</v>
      </c>
      <c r="G58" s="41"/>
      <c r="H58" s="41"/>
      <c r="I58" s="33" t="s">
        <v>32</v>
      </c>
      <c r="J58" s="37" t="str">
        <f>E23</f>
        <v xml:space="preserve"> 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Amun Pro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137</v>
      </c>
      <c r="D61" s="172"/>
      <c r="E61" s="172"/>
      <c r="F61" s="172"/>
      <c r="G61" s="172"/>
      <c r="H61" s="172"/>
      <c r="I61" s="172"/>
      <c r="J61" s="173" t="s">
        <v>138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J90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139</v>
      </c>
    </row>
    <row r="64" s="9" customFormat="1" ht="24.96" customHeight="1">
      <c r="A64" s="9"/>
      <c r="B64" s="175"/>
      <c r="C64" s="176"/>
      <c r="D64" s="177" t="s">
        <v>1306</v>
      </c>
      <c r="E64" s="178"/>
      <c r="F64" s="178"/>
      <c r="G64" s="178"/>
      <c r="H64" s="178"/>
      <c r="I64" s="178"/>
      <c r="J64" s="179">
        <f>J91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1307</v>
      </c>
      <c r="E65" s="183"/>
      <c r="F65" s="183"/>
      <c r="G65" s="183"/>
      <c r="H65" s="183"/>
      <c r="I65" s="183"/>
      <c r="J65" s="184">
        <f>J92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1308</v>
      </c>
      <c r="E66" s="183"/>
      <c r="F66" s="183"/>
      <c r="G66" s="183"/>
      <c r="H66" s="183"/>
      <c r="I66" s="183"/>
      <c r="J66" s="184">
        <f>J95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1182</v>
      </c>
      <c r="E67" s="183"/>
      <c r="F67" s="183"/>
      <c r="G67" s="183"/>
      <c r="H67" s="183"/>
      <c r="I67" s="183"/>
      <c r="J67" s="184">
        <f>J98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1183</v>
      </c>
      <c r="E68" s="183"/>
      <c r="F68" s="183"/>
      <c r="G68" s="183"/>
      <c r="H68" s="183"/>
      <c r="I68" s="183"/>
      <c r="J68" s="184">
        <f>J109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156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0" t="str">
        <f>E7</f>
        <v>Expektace_03_25</v>
      </c>
      <c r="F78" s="33"/>
      <c r="G78" s="33"/>
      <c r="H78" s="33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134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0" t="s">
        <v>1178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1128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E11</f>
        <v>04.4 - EVR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parc.č. 650/40, 650/39, 650/38</v>
      </c>
      <c r="G84" s="41"/>
      <c r="H84" s="41"/>
      <c r="I84" s="33" t="s">
        <v>23</v>
      </c>
      <c r="J84" s="73" t="str">
        <f>IF(J14="","",J14)</f>
        <v>18. 6. 2024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E17</f>
        <v>Nemocnice ve Frýdku-Místku, p.o.</v>
      </c>
      <c r="G86" s="41"/>
      <c r="H86" s="41"/>
      <c r="I86" s="33" t="s">
        <v>32</v>
      </c>
      <c r="J86" s="37" t="str">
        <f>E23</f>
        <v xml:space="preserve"> 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Amun Pro s.r.o.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6"/>
      <c r="B89" s="187"/>
      <c r="C89" s="188" t="s">
        <v>157</v>
      </c>
      <c r="D89" s="189" t="s">
        <v>60</v>
      </c>
      <c r="E89" s="189" t="s">
        <v>56</v>
      </c>
      <c r="F89" s="189" t="s">
        <v>57</v>
      </c>
      <c r="G89" s="189" t="s">
        <v>158</v>
      </c>
      <c r="H89" s="189" t="s">
        <v>159</v>
      </c>
      <c r="I89" s="189" t="s">
        <v>160</v>
      </c>
      <c r="J89" s="189" t="s">
        <v>138</v>
      </c>
      <c r="K89" s="190" t="s">
        <v>161</v>
      </c>
      <c r="L89" s="191"/>
      <c r="M89" s="93" t="s">
        <v>19</v>
      </c>
      <c r="N89" s="94" t="s">
        <v>45</v>
      </c>
      <c r="O89" s="94" t="s">
        <v>162</v>
      </c>
      <c r="P89" s="94" t="s">
        <v>163</v>
      </c>
      <c r="Q89" s="94" t="s">
        <v>164</v>
      </c>
      <c r="R89" s="94" t="s">
        <v>165</v>
      </c>
      <c r="S89" s="94" t="s">
        <v>166</v>
      </c>
      <c r="T89" s="95" t="s">
        <v>167</v>
      </c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</row>
    <row r="90" s="2" customFormat="1" ht="22.8" customHeight="1">
      <c r="A90" s="39"/>
      <c r="B90" s="40"/>
      <c r="C90" s="100" t="s">
        <v>168</v>
      </c>
      <c r="D90" s="41"/>
      <c r="E90" s="41"/>
      <c r="F90" s="41"/>
      <c r="G90" s="41"/>
      <c r="H90" s="41"/>
      <c r="I90" s="41"/>
      <c r="J90" s="192">
        <f>BK90</f>
        <v>0</v>
      </c>
      <c r="K90" s="41"/>
      <c r="L90" s="45"/>
      <c r="M90" s="96"/>
      <c r="N90" s="193"/>
      <c r="O90" s="97"/>
      <c r="P90" s="194">
        <f>P91</f>
        <v>0</v>
      </c>
      <c r="Q90" s="97"/>
      <c r="R90" s="194">
        <f>R91</f>
        <v>0</v>
      </c>
      <c r="S90" s="97"/>
      <c r="T90" s="195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139</v>
      </c>
      <c r="BK90" s="196">
        <f>BK91</f>
        <v>0</v>
      </c>
    </row>
    <row r="91" s="12" customFormat="1" ht="25.92" customHeight="1">
      <c r="A91" s="12"/>
      <c r="B91" s="197"/>
      <c r="C91" s="198"/>
      <c r="D91" s="199" t="s">
        <v>74</v>
      </c>
      <c r="E91" s="200" t="s">
        <v>110</v>
      </c>
      <c r="F91" s="200" t="s">
        <v>1309</v>
      </c>
      <c r="G91" s="198"/>
      <c r="H91" s="198"/>
      <c r="I91" s="201"/>
      <c r="J91" s="202">
        <f>BK91</f>
        <v>0</v>
      </c>
      <c r="K91" s="198"/>
      <c r="L91" s="203"/>
      <c r="M91" s="204"/>
      <c r="N91" s="205"/>
      <c r="O91" s="205"/>
      <c r="P91" s="206">
        <f>P92+P95+P98+P109</f>
        <v>0</v>
      </c>
      <c r="Q91" s="205"/>
      <c r="R91" s="206">
        <f>R92+R95+R98+R109</f>
        <v>0</v>
      </c>
      <c r="S91" s="205"/>
      <c r="T91" s="207">
        <f>T92+T95+T98+T109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83</v>
      </c>
      <c r="AT91" s="209" t="s">
        <v>74</v>
      </c>
      <c r="AU91" s="209" t="s">
        <v>75</v>
      </c>
      <c r="AY91" s="208" t="s">
        <v>171</v>
      </c>
      <c r="BK91" s="210">
        <f>BK92+BK95+BK98+BK109</f>
        <v>0</v>
      </c>
    </row>
    <row r="92" s="12" customFormat="1" ht="22.8" customHeight="1">
      <c r="A92" s="12"/>
      <c r="B92" s="197"/>
      <c r="C92" s="198"/>
      <c r="D92" s="199" t="s">
        <v>74</v>
      </c>
      <c r="E92" s="211" t="s">
        <v>1310</v>
      </c>
      <c r="F92" s="211" t="s">
        <v>1310</v>
      </c>
      <c r="G92" s="198"/>
      <c r="H92" s="198"/>
      <c r="I92" s="201"/>
      <c r="J92" s="212">
        <f>BK92</f>
        <v>0</v>
      </c>
      <c r="K92" s="198"/>
      <c r="L92" s="203"/>
      <c r="M92" s="204"/>
      <c r="N92" s="205"/>
      <c r="O92" s="205"/>
      <c r="P92" s="206">
        <f>SUM(P93:P94)</f>
        <v>0</v>
      </c>
      <c r="Q92" s="205"/>
      <c r="R92" s="206">
        <f>SUM(R93:R94)</f>
        <v>0</v>
      </c>
      <c r="S92" s="205"/>
      <c r="T92" s="207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74</v>
      </c>
      <c r="AU92" s="209" t="s">
        <v>83</v>
      </c>
      <c r="AY92" s="208" t="s">
        <v>171</v>
      </c>
      <c r="BK92" s="210">
        <f>SUM(BK93:BK94)</f>
        <v>0</v>
      </c>
    </row>
    <row r="93" s="2" customFormat="1" ht="16.5" customHeight="1">
      <c r="A93" s="39"/>
      <c r="B93" s="40"/>
      <c r="C93" s="213" t="s">
        <v>75</v>
      </c>
      <c r="D93" s="213" t="s">
        <v>174</v>
      </c>
      <c r="E93" s="214" t="s">
        <v>1311</v>
      </c>
      <c r="F93" s="215" t="s">
        <v>1312</v>
      </c>
      <c r="G93" s="216" t="s">
        <v>1192</v>
      </c>
      <c r="H93" s="217">
        <v>12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46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179</v>
      </c>
      <c r="AT93" s="224" t="s">
        <v>174</v>
      </c>
      <c r="AU93" s="224" t="s">
        <v>85</v>
      </c>
      <c r="AY93" s="18" t="s">
        <v>171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179</v>
      </c>
      <c r="BM93" s="224" t="s">
        <v>85</v>
      </c>
    </row>
    <row r="94" s="2" customFormat="1">
      <c r="A94" s="39"/>
      <c r="B94" s="40"/>
      <c r="C94" s="41"/>
      <c r="D94" s="226" t="s">
        <v>181</v>
      </c>
      <c r="E94" s="41"/>
      <c r="F94" s="227" t="s">
        <v>1312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181</v>
      </c>
      <c r="AU94" s="18" t="s">
        <v>85</v>
      </c>
    </row>
    <row r="95" s="12" customFormat="1" ht="22.8" customHeight="1">
      <c r="A95" s="12"/>
      <c r="B95" s="197"/>
      <c r="C95" s="198"/>
      <c r="D95" s="199" t="s">
        <v>74</v>
      </c>
      <c r="E95" s="211" t="s">
        <v>1313</v>
      </c>
      <c r="F95" s="211" t="s">
        <v>1313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SUM(P96:P97)</f>
        <v>0</v>
      </c>
      <c r="Q95" s="205"/>
      <c r="R95" s="206">
        <f>SUM(R96:R97)</f>
        <v>0</v>
      </c>
      <c r="S95" s="205"/>
      <c r="T95" s="207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83</v>
      </c>
      <c r="AT95" s="209" t="s">
        <v>74</v>
      </c>
      <c r="AU95" s="209" t="s">
        <v>83</v>
      </c>
      <c r="AY95" s="208" t="s">
        <v>171</v>
      </c>
      <c r="BK95" s="210">
        <f>SUM(BK96:BK97)</f>
        <v>0</v>
      </c>
    </row>
    <row r="96" s="2" customFormat="1" ht="16.5" customHeight="1">
      <c r="A96" s="39"/>
      <c r="B96" s="40"/>
      <c r="C96" s="213" t="s">
        <v>75</v>
      </c>
      <c r="D96" s="213" t="s">
        <v>174</v>
      </c>
      <c r="E96" s="214" t="s">
        <v>1314</v>
      </c>
      <c r="F96" s="215" t="s">
        <v>1315</v>
      </c>
      <c r="G96" s="216" t="s">
        <v>227</v>
      </c>
      <c r="H96" s="217">
        <v>80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179</v>
      </c>
      <c r="AT96" s="224" t="s">
        <v>174</v>
      </c>
      <c r="AU96" s="224" t="s">
        <v>85</v>
      </c>
      <c r="AY96" s="18" t="s">
        <v>171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179</v>
      </c>
      <c r="BM96" s="224" t="s">
        <v>179</v>
      </c>
    </row>
    <row r="97" s="2" customFormat="1">
      <c r="A97" s="39"/>
      <c r="B97" s="40"/>
      <c r="C97" s="41"/>
      <c r="D97" s="226" t="s">
        <v>181</v>
      </c>
      <c r="E97" s="41"/>
      <c r="F97" s="227" t="s">
        <v>1315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181</v>
      </c>
      <c r="AU97" s="18" t="s">
        <v>85</v>
      </c>
    </row>
    <row r="98" s="12" customFormat="1" ht="22.8" customHeight="1">
      <c r="A98" s="12"/>
      <c r="B98" s="197"/>
      <c r="C98" s="198"/>
      <c r="D98" s="199" t="s">
        <v>74</v>
      </c>
      <c r="E98" s="211" t="s">
        <v>1242</v>
      </c>
      <c r="F98" s="211" t="s">
        <v>1242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SUM(P99:P108)</f>
        <v>0</v>
      </c>
      <c r="Q98" s="205"/>
      <c r="R98" s="206">
        <f>SUM(R99:R108)</f>
        <v>0</v>
      </c>
      <c r="S98" s="205"/>
      <c r="T98" s="207">
        <f>SUM(T99:T108)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83</v>
      </c>
      <c r="AT98" s="209" t="s">
        <v>74</v>
      </c>
      <c r="AU98" s="209" t="s">
        <v>83</v>
      </c>
      <c r="AY98" s="208" t="s">
        <v>171</v>
      </c>
      <c r="BK98" s="210">
        <f>SUM(BK99:BK108)</f>
        <v>0</v>
      </c>
    </row>
    <row r="99" s="2" customFormat="1" ht="16.5" customHeight="1">
      <c r="A99" s="39"/>
      <c r="B99" s="40"/>
      <c r="C99" s="213" t="s">
        <v>75</v>
      </c>
      <c r="D99" s="213" t="s">
        <v>174</v>
      </c>
      <c r="E99" s="214" t="s">
        <v>1316</v>
      </c>
      <c r="F99" s="215" t="s">
        <v>1317</v>
      </c>
      <c r="G99" s="216" t="s">
        <v>1192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179</v>
      </c>
      <c r="AT99" s="224" t="s">
        <v>174</v>
      </c>
      <c r="AU99" s="224" t="s">
        <v>85</v>
      </c>
      <c r="AY99" s="18" t="s">
        <v>171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179</v>
      </c>
      <c r="BM99" s="224" t="s">
        <v>203</v>
      </c>
    </row>
    <row r="100" s="2" customFormat="1">
      <c r="A100" s="39"/>
      <c r="B100" s="40"/>
      <c r="C100" s="41"/>
      <c r="D100" s="226" t="s">
        <v>181</v>
      </c>
      <c r="E100" s="41"/>
      <c r="F100" s="227" t="s">
        <v>1317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181</v>
      </c>
      <c r="AU100" s="18" t="s">
        <v>85</v>
      </c>
    </row>
    <row r="101" s="2" customFormat="1" ht="16.5" customHeight="1">
      <c r="A101" s="39"/>
      <c r="B101" s="40"/>
      <c r="C101" s="213" t="s">
        <v>75</v>
      </c>
      <c r="D101" s="213" t="s">
        <v>174</v>
      </c>
      <c r="E101" s="214" t="s">
        <v>1300</v>
      </c>
      <c r="F101" s="215" t="s">
        <v>1270</v>
      </c>
      <c r="G101" s="216" t="s">
        <v>1192</v>
      </c>
      <c r="H101" s="217">
        <v>1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46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179</v>
      </c>
      <c r="AT101" s="224" t="s">
        <v>174</v>
      </c>
      <c r="AU101" s="224" t="s">
        <v>85</v>
      </c>
      <c r="AY101" s="18" t="s">
        <v>171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179</v>
      </c>
      <c r="BM101" s="224" t="s">
        <v>231</v>
      </c>
    </row>
    <row r="102" s="2" customFormat="1">
      <c r="A102" s="39"/>
      <c r="B102" s="40"/>
      <c r="C102" s="41"/>
      <c r="D102" s="226" t="s">
        <v>181</v>
      </c>
      <c r="E102" s="41"/>
      <c r="F102" s="227" t="s">
        <v>1244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181</v>
      </c>
      <c r="AU102" s="18" t="s">
        <v>85</v>
      </c>
    </row>
    <row r="103" s="2" customFormat="1" ht="16.5" customHeight="1">
      <c r="A103" s="39"/>
      <c r="B103" s="40"/>
      <c r="C103" s="213" t="s">
        <v>75</v>
      </c>
      <c r="D103" s="213" t="s">
        <v>174</v>
      </c>
      <c r="E103" s="214" t="s">
        <v>1318</v>
      </c>
      <c r="F103" s="215" t="s">
        <v>1319</v>
      </c>
      <c r="G103" s="216" t="s">
        <v>1192</v>
      </c>
      <c r="H103" s="217">
        <v>1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46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179</v>
      </c>
      <c r="AT103" s="224" t="s">
        <v>174</v>
      </c>
      <c r="AU103" s="224" t="s">
        <v>85</v>
      </c>
      <c r="AY103" s="18" t="s">
        <v>171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179</v>
      </c>
      <c r="BM103" s="224" t="s">
        <v>242</v>
      </c>
    </row>
    <row r="104" s="2" customFormat="1">
      <c r="A104" s="39"/>
      <c r="B104" s="40"/>
      <c r="C104" s="41"/>
      <c r="D104" s="226" t="s">
        <v>181</v>
      </c>
      <c r="E104" s="41"/>
      <c r="F104" s="227" t="s">
        <v>1319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181</v>
      </c>
      <c r="AU104" s="18" t="s">
        <v>85</v>
      </c>
    </row>
    <row r="105" s="2" customFormat="1" ht="16.5" customHeight="1">
      <c r="A105" s="39"/>
      <c r="B105" s="40"/>
      <c r="C105" s="213" t="s">
        <v>75</v>
      </c>
      <c r="D105" s="213" t="s">
        <v>174</v>
      </c>
      <c r="E105" s="214" t="s">
        <v>1245</v>
      </c>
      <c r="F105" s="215" t="s">
        <v>1246</v>
      </c>
      <c r="G105" s="216" t="s">
        <v>1192</v>
      </c>
      <c r="H105" s="217">
        <v>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179</v>
      </c>
      <c r="AT105" s="224" t="s">
        <v>174</v>
      </c>
      <c r="AU105" s="224" t="s">
        <v>85</v>
      </c>
      <c r="AY105" s="18" t="s">
        <v>171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179</v>
      </c>
      <c r="BM105" s="224" t="s">
        <v>8</v>
      </c>
    </row>
    <row r="106" s="2" customFormat="1">
      <c r="A106" s="39"/>
      <c r="B106" s="40"/>
      <c r="C106" s="41"/>
      <c r="D106" s="226" t="s">
        <v>181</v>
      </c>
      <c r="E106" s="41"/>
      <c r="F106" s="227" t="s">
        <v>1246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181</v>
      </c>
      <c r="AU106" s="18" t="s">
        <v>85</v>
      </c>
    </row>
    <row r="107" s="2" customFormat="1" ht="16.5" customHeight="1">
      <c r="A107" s="39"/>
      <c r="B107" s="40"/>
      <c r="C107" s="213" t="s">
        <v>75</v>
      </c>
      <c r="D107" s="213" t="s">
        <v>174</v>
      </c>
      <c r="E107" s="214" t="s">
        <v>1320</v>
      </c>
      <c r="F107" s="215" t="s">
        <v>1250</v>
      </c>
      <c r="G107" s="216" t="s">
        <v>490</v>
      </c>
      <c r="H107" s="217">
        <v>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46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179</v>
      </c>
      <c r="AT107" s="224" t="s">
        <v>174</v>
      </c>
      <c r="AU107" s="224" t="s">
        <v>85</v>
      </c>
      <c r="AY107" s="18" t="s">
        <v>171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179</v>
      </c>
      <c r="BM107" s="224" t="s">
        <v>270</v>
      </c>
    </row>
    <row r="108" s="2" customFormat="1">
      <c r="A108" s="39"/>
      <c r="B108" s="40"/>
      <c r="C108" s="41"/>
      <c r="D108" s="226" t="s">
        <v>181</v>
      </c>
      <c r="E108" s="41"/>
      <c r="F108" s="227" t="s">
        <v>1250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181</v>
      </c>
      <c r="AU108" s="18" t="s">
        <v>85</v>
      </c>
    </row>
    <row r="109" s="12" customFormat="1" ht="22.8" customHeight="1">
      <c r="A109" s="12"/>
      <c r="B109" s="197"/>
      <c r="C109" s="198"/>
      <c r="D109" s="199" t="s">
        <v>74</v>
      </c>
      <c r="E109" s="211" t="s">
        <v>131</v>
      </c>
      <c r="F109" s="211" t="s">
        <v>131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SUM(P110:P115)</f>
        <v>0</v>
      </c>
      <c r="Q109" s="205"/>
      <c r="R109" s="206">
        <f>SUM(R110:R115)</f>
        <v>0</v>
      </c>
      <c r="S109" s="205"/>
      <c r="T109" s="207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211</v>
      </c>
      <c r="AT109" s="209" t="s">
        <v>74</v>
      </c>
      <c r="AU109" s="209" t="s">
        <v>83</v>
      </c>
      <c r="AY109" s="208" t="s">
        <v>171</v>
      </c>
      <c r="BK109" s="210">
        <f>SUM(BK110:BK115)</f>
        <v>0</v>
      </c>
    </row>
    <row r="110" s="2" customFormat="1" ht="16.5" customHeight="1">
      <c r="A110" s="39"/>
      <c r="B110" s="40"/>
      <c r="C110" s="213" t="s">
        <v>75</v>
      </c>
      <c r="D110" s="213" t="s">
        <v>174</v>
      </c>
      <c r="E110" s="214" t="s">
        <v>1321</v>
      </c>
      <c r="F110" s="215" t="s">
        <v>1252</v>
      </c>
      <c r="G110" s="216" t="s">
        <v>1192</v>
      </c>
      <c r="H110" s="217">
        <v>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46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179</v>
      </c>
      <c r="AT110" s="224" t="s">
        <v>174</v>
      </c>
      <c r="AU110" s="224" t="s">
        <v>85</v>
      </c>
      <c r="AY110" s="18" t="s">
        <v>171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179</v>
      </c>
      <c r="BM110" s="224" t="s">
        <v>283</v>
      </c>
    </row>
    <row r="111" s="2" customFormat="1">
      <c r="A111" s="39"/>
      <c r="B111" s="40"/>
      <c r="C111" s="41"/>
      <c r="D111" s="226" t="s">
        <v>181</v>
      </c>
      <c r="E111" s="41"/>
      <c r="F111" s="227" t="s">
        <v>1252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181</v>
      </c>
      <c r="AU111" s="18" t="s">
        <v>85</v>
      </c>
    </row>
    <row r="112" s="2" customFormat="1" ht="16.5" customHeight="1">
      <c r="A112" s="39"/>
      <c r="B112" s="40"/>
      <c r="C112" s="213" t="s">
        <v>75</v>
      </c>
      <c r="D112" s="213" t="s">
        <v>174</v>
      </c>
      <c r="E112" s="214" t="s">
        <v>1322</v>
      </c>
      <c r="F112" s="215" t="s">
        <v>1254</v>
      </c>
      <c r="G112" s="216" t="s">
        <v>490</v>
      </c>
      <c r="H112" s="217">
        <v>1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46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179</v>
      </c>
      <c r="AT112" s="224" t="s">
        <v>174</v>
      </c>
      <c r="AU112" s="224" t="s">
        <v>85</v>
      </c>
      <c r="AY112" s="18" t="s">
        <v>171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179</v>
      </c>
      <c r="BM112" s="224" t="s">
        <v>297</v>
      </c>
    </row>
    <row r="113" s="2" customFormat="1">
      <c r="A113" s="39"/>
      <c r="B113" s="40"/>
      <c r="C113" s="41"/>
      <c r="D113" s="226" t="s">
        <v>181</v>
      </c>
      <c r="E113" s="41"/>
      <c r="F113" s="227" t="s">
        <v>1254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181</v>
      </c>
      <c r="AU113" s="18" t="s">
        <v>85</v>
      </c>
    </row>
    <row r="114" s="2" customFormat="1" ht="16.5" customHeight="1">
      <c r="A114" s="39"/>
      <c r="B114" s="40"/>
      <c r="C114" s="213" t="s">
        <v>75</v>
      </c>
      <c r="D114" s="213" t="s">
        <v>174</v>
      </c>
      <c r="E114" s="214" t="s">
        <v>1323</v>
      </c>
      <c r="F114" s="215" t="s">
        <v>1256</v>
      </c>
      <c r="G114" s="216" t="s">
        <v>490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179</v>
      </c>
      <c r="AT114" s="224" t="s">
        <v>174</v>
      </c>
      <c r="AU114" s="224" t="s">
        <v>85</v>
      </c>
      <c r="AY114" s="18" t="s">
        <v>171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179</v>
      </c>
      <c r="BM114" s="224" t="s">
        <v>312</v>
      </c>
    </row>
    <row r="115" s="2" customFormat="1">
      <c r="A115" s="39"/>
      <c r="B115" s="40"/>
      <c r="C115" s="41"/>
      <c r="D115" s="226" t="s">
        <v>181</v>
      </c>
      <c r="E115" s="41"/>
      <c r="F115" s="227" t="s">
        <v>1256</v>
      </c>
      <c r="G115" s="41"/>
      <c r="H115" s="41"/>
      <c r="I115" s="228"/>
      <c r="J115" s="41"/>
      <c r="K115" s="41"/>
      <c r="L115" s="45"/>
      <c r="M115" s="272"/>
      <c r="N115" s="273"/>
      <c r="O115" s="274"/>
      <c r="P115" s="274"/>
      <c r="Q115" s="274"/>
      <c r="R115" s="274"/>
      <c r="S115" s="274"/>
      <c r="T115" s="275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181</v>
      </c>
      <c r="AU115" s="18" t="s">
        <v>85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z7ia6LWxjT2rmcxY2kRDlniYUoQwTSV2L+AvFTI8jLKrLSdLrvoiqSsl/ek5I426M58FlrLh4HCtWWXTWkf6UQ==" hashValue="3zBpcmAEZkOzazGuRexw5+Fw9ooRcyF3lZzoZ4kxEvMfeW2G2ODFtCc08cZa5xH9HQNLN+mZLIDbOxd5LY2O+Q==" algorithmName="SHA-512" password="CC35"/>
  <autoFilter ref="C89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2025-03-17T16:43:47Z</dcterms:created>
  <dcterms:modified xsi:type="dcterms:W3CDTF">2025-03-17T16:43:59Z</dcterms:modified>
</cp:coreProperties>
</file>